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filterPrivacy="1" defaultThemeVersion="124226"/>
  <xr:revisionPtr revIDLastSave="0" documentId="13_ncr:1_{A866BB8A-ACC8-4F0F-B942-DEFCBD988454}" xr6:coauthVersionLast="28" xr6:coauthVersionMax="28" xr10:uidLastSave="{00000000-0000-0000-0000-000000000000}"/>
  <bookViews>
    <workbookView xWindow="0" yWindow="0" windowWidth="24000" windowHeight="9510" firstSheet="1" activeTab="7" xr2:uid="{00000000-000D-0000-FFFF-FFFF00000000}"/>
  </bookViews>
  <sheets>
    <sheet name="Base INCADEA" sheetId="10" r:id="rId1"/>
    <sheet name="Code a barre" sheetId="2" r:id="rId2"/>
    <sheet name="TCD Déclassé" sheetId="4" r:id="rId3"/>
    <sheet name="Déclassé" sheetId="8" r:id="rId4"/>
    <sheet name="TCD Total Scan1" sheetId="7" r:id="rId5"/>
    <sheet name="Total Scan1" sheetId="9" r:id="rId6"/>
    <sheet name="Saisie Comptage2" sheetId="16" r:id="rId7"/>
    <sheet name="Etat Travée" sheetId="3" r:id="rId8"/>
    <sheet name="dashboard" sheetId="12" r:id="rId9"/>
  </sheets>
  <definedNames>
    <definedName name="_xlnm._FilterDatabase" localSheetId="0" hidden="1">'Base INCADEA'!$A$1:$E$29</definedName>
    <definedName name="_xlnm._FilterDatabase" localSheetId="1" hidden="1">'Code a barre'!$A$1:$E$30</definedName>
    <definedName name="_xlnm._FilterDatabase" localSheetId="3" hidden="1">Déclassé!$A$1:$D$30</definedName>
    <definedName name="_xlnm._FilterDatabase" localSheetId="7" hidden="1">'Etat Travée'!$A$1:$K$29</definedName>
    <definedName name="_xlnm._FilterDatabase" localSheetId="4" hidden="1">'TCD Total Scan1'!$A$3:$B$950</definedName>
    <definedName name="_xlnm._FilterDatabase" localSheetId="5" hidden="1">'Total Scan1'!$A$1:$D$132</definedName>
  </definedNames>
  <calcPr calcId="171027"/>
  <pivotCaches>
    <pivotCache cacheId="0" r:id="rId10"/>
    <pivotCache cacheId="1" r:id="rId11"/>
  </pivotCaches>
</workbook>
</file>

<file path=xl/calcChain.xml><?xml version="1.0" encoding="utf-8"?>
<calcChain xmlns="http://schemas.openxmlformats.org/spreadsheetml/2006/main">
  <c r="D13" i="2" l="1"/>
  <c r="E13" i="2"/>
  <c r="F3" i="3" l="1"/>
  <c r="G3" i="3" s="1"/>
  <c r="I3" i="3" s="1"/>
  <c r="J3" i="3" s="1"/>
  <c r="K3" i="3" s="1"/>
  <c r="F4" i="3"/>
  <c r="G4" i="3" s="1"/>
  <c r="I4" i="3" s="1"/>
  <c r="J4" i="3" s="1"/>
  <c r="K4" i="3" s="1"/>
  <c r="F5" i="3"/>
  <c r="G5" i="3" s="1"/>
  <c r="I5" i="3" s="1"/>
  <c r="J5" i="3" s="1"/>
  <c r="K5" i="3" s="1"/>
  <c r="F6" i="3"/>
  <c r="G6" i="3" s="1"/>
  <c r="I6" i="3" s="1"/>
  <c r="J6" i="3" s="1"/>
  <c r="K6" i="3" s="1"/>
  <c r="F7" i="3"/>
  <c r="G7" i="3" s="1"/>
  <c r="I7" i="3" s="1"/>
  <c r="J7" i="3" s="1"/>
  <c r="K7" i="3" s="1"/>
  <c r="F8" i="3"/>
  <c r="G8" i="3" s="1"/>
  <c r="I8" i="3" s="1"/>
  <c r="J8" i="3" s="1"/>
  <c r="K8" i="3" s="1"/>
  <c r="F9" i="3"/>
  <c r="G9" i="3" s="1"/>
  <c r="I9" i="3" s="1"/>
  <c r="J9" i="3" s="1"/>
  <c r="K9" i="3" s="1"/>
  <c r="F10" i="3"/>
  <c r="G10" i="3" s="1"/>
  <c r="I10" i="3" s="1"/>
  <c r="J10" i="3" s="1"/>
  <c r="K10" i="3" s="1"/>
  <c r="F11" i="3"/>
  <c r="G11" i="3" s="1"/>
  <c r="I11" i="3" s="1"/>
  <c r="J11" i="3" s="1"/>
  <c r="K11" i="3" s="1"/>
  <c r="F12" i="3"/>
  <c r="G12" i="3" s="1"/>
  <c r="I12" i="3" s="1"/>
  <c r="J12" i="3" s="1"/>
  <c r="K12" i="3" s="1"/>
  <c r="F13" i="3"/>
  <c r="G13" i="3" s="1"/>
  <c r="I13" i="3" s="1"/>
  <c r="J13" i="3" s="1"/>
  <c r="K13" i="3" s="1"/>
  <c r="F14" i="3"/>
  <c r="G14" i="3" s="1"/>
  <c r="I14" i="3" s="1"/>
  <c r="J14" i="3" s="1"/>
  <c r="K14" i="3" s="1"/>
  <c r="F15" i="3"/>
  <c r="G15" i="3" s="1"/>
  <c r="I15" i="3" s="1"/>
  <c r="J15" i="3" s="1"/>
  <c r="K15" i="3" s="1"/>
  <c r="F16" i="3"/>
  <c r="G16" i="3" s="1"/>
  <c r="I16" i="3" s="1"/>
  <c r="J16" i="3" s="1"/>
  <c r="K16" i="3" s="1"/>
  <c r="F17" i="3"/>
  <c r="G17" i="3" s="1"/>
  <c r="I17" i="3" s="1"/>
  <c r="J17" i="3" s="1"/>
  <c r="K17" i="3" s="1"/>
  <c r="F18" i="3"/>
  <c r="G18" i="3" s="1"/>
  <c r="I18" i="3" s="1"/>
  <c r="J18" i="3" s="1"/>
  <c r="K18" i="3" s="1"/>
  <c r="F19" i="3"/>
  <c r="G19" i="3" s="1"/>
  <c r="I19" i="3" s="1"/>
  <c r="J19" i="3" s="1"/>
  <c r="K19" i="3" s="1"/>
  <c r="F20" i="3"/>
  <c r="G20" i="3" s="1"/>
  <c r="I20" i="3" s="1"/>
  <c r="J20" i="3" s="1"/>
  <c r="K20" i="3" s="1"/>
  <c r="F21" i="3"/>
  <c r="G21" i="3" s="1"/>
  <c r="I21" i="3" s="1"/>
  <c r="J21" i="3" s="1"/>
  <c r="K21" i="3" s="1"/>
  <c r="F22" i="3"/>
  <c r="G22" i="3" s="1"/>
  <c r="I22" i="3" s="1"/>
  <c r="J22" i="3" s="1"/>
  <c r="K22" i="3" s="1"/>
  <c r="F23" i="3"/>
  <c r="G23" i="3" s="1"/>
  <c r="I23" i="3" s="1"/>
  <c r="J23" i="3" s="1"/>
  <c r="K23" i="3" s="1"/>
  <c r="F24" i="3"/>
  <c r="G24" i="3" s="1"/>
  <c r="I24" i="3" s="1"/>
  <c r="J24" i="3" s="1"/>
  <c r="K24" i="3" s="1"/>
  <c r="F25" i="3"/>
  <c r="G25" i="3" s="1"/>
  <c r="I25" i="3" s="1"/>
  <c r="J25" i="3" s="1"/>
  <c r="K25" i="3" s="1"/>
  <c r="F26" i="3"/>
  <c r="G26" i="3" s="1"/>
  <c r="I26" i="3" s="1"/>
  <c r="J26" i="3" s="1"/>
  <c r="K26" i="3" s="1"/>
  <c r="F27" i="3"/>
  <c r="G27" i="3" s="1"/>
  <c r="I27" i="3" s="1"/>
  <c r="J27" i="3" s="1"/>
  <c r="K27" i="3" s="1"/>
  <c r="F28" i="3"/>
  <c r="G28" i="3" s="1"/>
  <c r="I28" i="3" s="1"/>
  <c r="J28" i="3" s="1"/>
  <c r="K28" i="3" s="1"/>
  <c r="F29" i="3"/>
  <c r="G29" i="3" s="1"/>
  <c r="I29" i="3" s="1"/>
  <c r="J29" i="3" s="1"/>
  <c r="K29" i="3" s="1"/>
  <c r="H4" i="3" l="1"/>
  <c r="H6" i="3"/>
  <c r="H28" i="3"/>
  <c r="H26" i="3"/>
  <c r="H24" i="3"/>
  <c r="H22" i="3"/>
  <c r="H20" i="3"/>
  <c r="H18" i="3"/>
  <c r="H16" i="3"/>
  <c r="H14" i="3"/>
  <c r="H12" i="3"/>
  <c r="H10" i="3"/>
  <c r="H8" i="3"/>
  <c r="H29" i="3"/>
  <c r="H25" i="3"/>
  <c r="H21" i="3"/>
  <c r="H17" i="3"/>
  <c r="H13" i="3"/>
  <c r="H9" i="3"/>
  <c r="H5" i="3"/>
  <c r="H27" i="3"/>
  <c r="H23" i="3"/>
  <c r="H19" i="3"/>
  <c r="H15" i="3"/>
  <c r="H11" i="3"/>
  <c r="H7" i="3"/>
  <c r="H3" i="3"/>
  <c r="C6" i="12" l="1"/>
  <c r="F2" i="3"/>
  <c r="E18" i="2"/>
  <c r="E16" i="2"/>
  <c r="E11" i="2"/>
  <c r="E17" i="2"/>
  <c r="E4" i="2"/>
  <c r="E10" i="2"/>
  <c r="E12" i="2"/>
  <c r="E9" i="2"/>
  <c r="E29" i="2"/>
  <c r="E3" i="2"/>
  <c r="E15" i="2"/>
  <c r="E20" i="2"/>
  <c r="E8" i="2"/>
  <c r="E5" i="2"/>
  <c r="E21" i="2"/>
  <c r="E24" i="2"/>
  <c r="E28" i="2"/>
  <c r="E7" i="2"/>
  <c r="E2" i="2"/>
  <c r="E26" i="2"/>
  <c r="E14" i="2"/>
  <c r="E19" i="2"/>
  <c r="E25" i="2"/>
  <c r="E30" i="2"/>
  <c r="E23" i="2"/>
  <c r="E22" i="2"/>
  <c r="E27" i="2"/>
  <c r="D4" i="2"/>
  <c r="D10" i="2"/>
  <c r="D12" i="2"/>
  <c r="D9" i="2"/>
  <c r="D29" i="2"/>
  <c r="D3" i="2"/>
  <c r="D15" i="2"/>
  <c r="D20" i="2"/>
  <c r="D8" i="2"/>
  <c r="D5" i="2"/>
  <c r="D21" i="2"/>
  <c r="D24" i="2"/>
  <c r="D28" i="2"/>
  <c r="D7" i="2"/>
  <c r="D2" i="2"/>
  <c r="D26" i="2"/>
  <c r="D14" i="2"/>
  <c r="D19" i="2"/>
  <c r="D25" i="2"/>
  <c r="D30" i="2"/>
  <c r="D23" i="2"/>
  <c r="D22" i="2"/>
  <c r="D27" i="2"/>
  <c r="D18" i="2"/>
  <c r="D16" i="2"/>
  <c r="D11" i="2"/>
  <c r="D17" i="2"/>
  <c r="C3" i="9" l="1"/>
  <c r="D3" i="9" s="1"/>
  <c r="C4" i="9"/>
  <c r="D4" i="9" s="1"/>
  <c r="C5" i="9"/>
  <c r="D5" i="9" s="1"/>
  <c r="C6" i="9"/>
  <c r="D6" i="9" s="1"/>
  <c r="C7" i="9"/>
  <c r="D7" i="9" s="1"/>
  <c r="C8" i="9"/>
  <c r="D8" i="9" s="1"/>
  <c r="C9" i="9"/>
  <c r="D9" i="9" s="1"/>
  <c r="C10" i="9"/>
  <c r="D10" i="9" s="1"/>
  <c r="C11" i="9"/>
  <c r="D11" i="9" s="1"/>
  <c r="C12" i="9"/>
  <c r="D12" i="9" s="1"/>
  <c r="C13" i="9"/>
  <c r="D13" i="9" s="1"/>
  <c r="C14" i="9"/>
  <c r="D14" i="9" s="1"/>
  <c r="C15" i="9"/>
  <c r="D15" i="9" s="1"/>
  <c r="C16" i="9"/>
  <c r="D16" i="9" s="1"/>
  <c r="C17" i="9"/>
  <c r="D17" i="9" s="1"/>
  <c r="C18" i="9"/>
  <c r="D18" i="9" s="1"/>
  <c r="C19" i="9"/>
  <c r="D19" i="9" s="1"/>
  <c r="C20" i="9"/>
  <c r="D20" i="9" s="1"/>
  <c r="C21" i="9"/>
  <c r="D21" i="9" s="1"/>
  <c r="C22" i="9"/>
  <c r="D22" i="9" s="1"/>
  <c r="C23" i="9"/>
  <c r="D23" i="9" s="1"/>
  <c r="C24" i="9"/>
  <c r="D24" i="9" s="1"/>
  <c r="C25" i="9"/>
  <c r="D25" i="9" s="1"/>
  <c r="C26" i="9"/>
  <c r="D26" i="9" s="1"/>
  <c r="C27" i="9"/>
  <c r="D27" i="9" s="1"/>
  <c r="C28" i="9"/>
  <c r="D28" i="9" s="1"/>
  <c r="C29" i="9"/>
  <c r="D29" i="9" s="1"/>
  <c r="C30" i="9"/>
  <c r="D30" i="9" s="1"/>
  <c r="C31" i="9"/>
  <c r="D31" i="9" s="1"/>
  <c r="C32" i="9"/>
  <c r="D32" i="9" s="1"/>
  <c r="C33" i="9"/>
  <c r="D33" i="9" s="1"/>
  <c r="C34" i="9"/>
  <c r="D34" i="9" s="1"/>
  <c r="C35" i="9"/>
  <c r="D35" i="9" s="1"/>
  <c r="C36" i="9"/>
  <c r="D36" i="9" s="1"/>
  <c r="C37" i="9"/>
  <c r="D37" i="9" s="1"/>
  <c r="C38" i="9"/>
  <c r="D38" i="9" s="1"/>
  <c r="C39" i="9"/>
  <c r="D39" i="9" s="1"/>
  <c r="C40" i="9"/>
  <c r="D40" i="9" s="1"/>
  <c r="C41" i="9"/>
  <c r="D41" i="9" s="1"/>
  <c r="C42" i="9"/>
  <c r="D42" i="9" s="1"/>
  <c r="C43" i="9"/>
  <c r="D43" i="9" s="1"/>
  <c r="C44" i="9"/>
  <c r="D44" i="9" s="1"/>
  <c r="C45" i="9"/>
  <c r="D45" i="9" s="1"/>
  <c r="C46" i="9"/>
  <c r="D46" i="9" s="1"/>
  <c r="C47" i="9"/>
  <c r="D47" i="9" s="1"/>
  <c r="C48" i="9"/>
  <c r="D48" i="9" s="1"/>
  <c r="C49" i="9"/>
  <c r="D49" i="9" s="1"/>
  <c r="C50" i="9"/>
  <c r="D50" i="9" s="1"/>
  <c r="C51" i="9"/>
  <c r="D51" i="9" s="1"/>
  <c r="C52" i="9"/>
  <c r="D52" i="9" s="1"/>
  <c r="C53" i="9"/>
  <c r="D53" i="9" s="1"/>
  <c r="C54" i="9"/>
  <c r="D54" i="9" s="1"/>
  <c r="C55" i="9"/>
  <c r="D55" i="9" s="1"/>
  <c r="C56" i="9"/>
  <c r="D56" i="9" s="1"/>
  <c r="C57" i="9"/>
  <c r="D57" i="9" s="1"/>
  <c r="C58" i="9"/>
  <c r="D58" i="9" s="1"/>
  <c r="C59" i="9"/>
  <c r="D59" i="9" s="1"/>
  <c r="C60" i="9"/>
  <c r="D60" i="9" s="1"/>
  <c r="C61" i="9"/>
  <c r="D61" i="9" s="1"/>
  <c r="C62" i="9"/>
  <c r="D62" i="9" s="1"/>
  <c r="C63" i="9"/>
  <c r="D63" i="9" s="1"/>
  <c r="C64" i="9"/>
  <c r="D64" i="9" s="1"/>
  <c r="C65" i="9"/>
  <c r="D65" i="9" s="1"/>
  <c r="C66" i="9"/>
  <c r="D66" i="9" s="1"/>
  <c r="C67" i="9"/>
  <c r="D67" i="9" s="1"/>
  <c r="C68" i="9"/>
  <c r="D68" i="9" s="1"/>
  <c r="C69" i="9"/>
  <c r="D69" i="9" s="1"/>
  <c r="C70" i="9"/>
  <c r="D70" i="9" s="1"/>
  <c r="C71" i="9"/>
  <c r="D71" i="9" s="1"/>
  <c r="C72" i="9"/>
  <c r="D72" i="9" s="1"/>
  <c r="C73" i="9"/>
  <c r="D73" i="9" s="1"/>
  <c r="C74" i="9"/>
  <c r="D74" i="9" s="1"/>
  <c r="C75" i="9"/>
  <c r="D75" i="9" s="1"/>
  <c r="C76" i="9"/>
  <c r="D76" i="9" s="1"/>
  <c r="C77" i="9"/>
  <c r="D77" i="9" s="1"/>
  <c r="C78" i="9"/>
  <c r="D78" i="9" s="1"/>
  <c r="C79" i="9"/>
  <c r="D79" i="9" s="1"/>
  <c r="C80" i="9"/>
  <c r="D80" i="9" s="1"/>
  <c r="C81" i="9"/>
  <c r="D81" i="9" s="1"/>
  <c r="C82" i="9"/>
  <c r="D82" i="9" s="1"/>
  <c r="C83" i="9"/>
  <c r="D83" i="9" s="1"/>
  <c r="C84" i="9"/>
  <c r="D84" i="9" s="1"/>
  <c r="C85" i="9"/>
  <c r="D85" i="9" s="1"/>
  <c r="C86" i="9"/>
  <c r="D86" i="9" s="1"/>
  <c r="C87" i="9"/>
  <c r="D87" i="9" s="1"/>
  <c r="C88" i="9"/>
  <c r="D88" i="9" s="1"/>
  <c r="C89" i="9"/>
  <c r="D89" i="9" s="1"/>
  <c r="C90" i="9"/>
  <c r="D90" i="9" s="1"/>
  <c r="C91" i="9"/>
  <c r="D91" i="9" s="1"/>
  <c r="C92" i="9"/>
  <c r="D92" i="9" s="1"/>
  <c r="C93" i="9"/>
  <c r="D93" i="9" s="1"/>
  <c r="C94" i="9"/>
  <c r="D94" i="9" s="1"/>
  <c r="C95" i="9"/>
  <c r="D95" i="9" s="1"/>
  <c r="C96" i="9"/>
  <c r="D96" i="9" s="1"/>
  <c r="C97" i="9"/>
  <c r="D97" i="9" s="1"/>
  <c r="C98" i="9"/>
  <c r="D98" i="9" s="1"/>
  <c r="C99" i="9"/>
  <c r="D99" i="9" s="1"/>
  <c r="C100" i="9"/>
  <c r="D100" i="9" s="1"/>
  <c r="C101" i="9"/>
  <c r="D101" i="9" s="1"/>
  <c r="C102" i="9"/>
  <c r="D102" i="9" s="1"/>
  <c r="C103" i="9"/>
  <c r="D103" i="9" s="1"/>
  <c r="C104" i="9"/>
  <c r="D104" i="9" s="1"/>
  <c r="C105" i="9"/>
  <c r="D105" i="9" s="1"/>
  <c r="C106" i="9"/>
  <c r="D106" i="9" s="1"/>
  <c r="C107" i="9"/>
  <c r="D107" i="9" s="1"/>
  <c r="C108" i="9"/>
  <c r="D108" i="9" s="1"/>
  <c r="C109" i="9"/>
  <c r="D109" i="9" s="1"/>
  <c r="C110" i="9"/>
  <c r="D110" i="9" s="1"/>
  <c r="C111" i="9"/>
  <c r="D111" i="9" s="1"/>
  <c r="C112" i="9"/>
  <c r="D112" i="9" s="1"/>
  <c r="C113" i="9"/>
  <c r="D113" i="9" s="1"/>
  <c r="C114" i="9"/>
  <c r="D114" i="9" s="1"/>
  <c r="C115" i="9"/>
  <c r="D115" i="9" s="1"/>
  <c r="C116" i="9"/>
  <c r="D116" i="9" s="1"/>
  <c r="C117" i="9"/>
  <c r="D117" i="9" s="1"/>
  <c r="C118" i="9"/>
  <c r="D118" i="9" s="1"/>
  <c r="C119" i="9"/>
  <c r="D119" i="9" s="1"/>
  <c r="C120" i="9"/>
  <c r="D120" i="9" s="1"/>
  <c r="C121" i="9"/>
  <c r="D121" i="9" s="1"/>
  <c r="C122" i="9"/>
  <c r="D122" i="9" s="1"/>
  <c r="C123" i="9"/>
  <c r="D123" i="9" s="1"/>
  <c r="C124" i="9"/>
  <c r="D124" i="9" s="1"/>
  <c r="C125" i="9"/>
  <c r="D125" i="9" s="1"/>
  <c r="C126" i="9"/>
  <c r="D126" i="9" s="1"/>
  <c r="C127" i="9"/>
  <c r="D127" i="9" s="1"/>
  <c r="C128" i="9"/>
  <c r="D128" i="9" s="1"/>
  <c r="C129" i="9"/>
  <c r="D129" i="9" s="1"/>
  <c r="C130" i="9"/>
  <c r="D130" i="9" s="1"/>
  <c r="C131" i="9"/>
  <c r="D131" i="9" s="1"/>
  <c r="C132" i="9"/>
  <c r="D132" i="9" s="1"/>
  <c r="D3" i="8" l="1"/>
  <c r="D4" i="8"/>
  <c r="D5" i="8"/>
  <c r="D6" i="8"/>
  <c r="D8" i="8"/>
  <c r="D9" i="8"/>
  <c r="D10" i="8"/>
  <c r="D11" i="8"/>
  <c r="D12" i="8"/>
  <c r="D13" i="8"/>
  <c r="D14" i="8"/>
  <c r="D15" i="8"/>
  <c r="D16" i="8"/>
  <c r="D17" i="8"/>
  <c r="D19" i="8"/>
  <c r="D20" i="8"/>
  <c r="D21" i="8"/>
  <c r="D22" i="8"/>
  <c r="D23" i="8"/>
  <c r="D24" i="8"/>
  <c r="D27" i="8"/>
  <c r="D28" i="8"/>
  <c r="D29" i="8"/>
  <c r="D30" i="8"/>
  <c r="D7" i="8"/>
  <c r="D18" i="8"/>
  <c r="D25" i="8"/>
  <c r="D26" i="8"/>
  <c r="D2" i="8"/>
  <c r="E6" i="2" l="1"/>
  <c r="C2" i="9" l="1"/>
  <c r="D2" i="9" s="1"/>
  <c r="C4" i="12"/>
  <c r="G4" i="12" l="1"/>
  <c r="J1" i="12" l="1"/>
  <c r="G6" i="12" l="1"/>
  <c r="H4" i="12" l="1"/>
  <c r="D6" i="2" l="1"/>
  <c r="G2" i="3" l="1"/>
  <c r="I2" i="3" s="1"/>
  <c r="J2" i="3" s="1"/>
  <c r="K4" i="12"/>
  <c r="L4" i="12" s="1"/>
  <c r="C13" i="12" l="1"/>
  <c r="D11" i="12"/>
  <c r="C11" i="12"/>
  <c r="H2" i="3"/>
  <c r="C12" i="12"/>
  <c r="D12" i="12" l="1"/>
  <c r="D13" i="12"/>
  <c r="K2" i="3"/>
  <c r="G12" i="12" l="1"/>
  <c r="G11" i="12"/>
  <c r="G13" i="12"/>
  <c r="H11" i="12"/>
  <c r="H12" i="12"/>
  <c r="H13" i="12" l="1"/>
</calcChain>
</file>

<file path=xl/sharedStrings.xml><?xml version="1.0" encoding="utf-8"?>
<sst xmlns="http://schemas.openxmlformats.org/spreadsheetml/2006/main" count="533" uniqueCount="89">
  <si>
    <t>Casier Théo.</t>
  </si>
  <si>
    <t>Qte Théo.</t>
  </si>
  <si>
    <t>Casier Scanné</t>
  </si>
  <si>
    <t>Ref.</t>
  </si>
  <si>
    <t>Produit</t>
  </si>
  <si>
    <t>Quantité scannée</t>
  </si>
  <si>
    <t>Quantité Théorique</t>
  </si>
  <si>
    <t>Casier Théorique</t>
  </si>
  <si>
    <t>Qte Scannée 1ére Comptage</t>
  </si>
  <si>
    <t>Total</t>
  </si>
  <si>
    <t>Sum of Quantité scannée</t>
  </si>
  <si>
    <t>Étiquettes de lignes</t>
  </si>
  <si>
    <t>(vide)</t>
  </si>
  <si>
    <t>Total général</t>
  </si>
  <si>
    <t>Somme de Quantité scannée</t>
  </si>
  <si>
    <t>Vérification Casier</t>
  </si>
  <si>
    <t>Quantité Scannée</t>
  </si>
  <si>
    <t>DashBoard INV.TOUR</t>
  </si>
  <si>
    <t>1st scan result</t>
  </si>
  <si>
    <t xml:space="preserve">
Correct quantity</t>
  </si>
  <si>
    <t>Positive difference</t>
  </si>
  <si>
    <t>Negative diffrence</t>
  </si>
  <si>
    <t>Value</t>
  </si>
  <si>
    <t>Number</t>
  </si>
  <si>
    <t>2nd scan result</t>
  </si>
  <si>
    <t>Nbre of Réf. Théo.</t>
  </si>
  <si>
    <t>Value of Réf.Théo.</t>
  </si>
  <si>
    <t>Value of Réf. Scanned</t>
  </si>
  <si>
    <t>Nbre of Réf. Scanned</t>
  </si>
  <si>
    <t>Value of Réf. Declassed</t>
  </si>
  <si>
    <t>Nbre of Réf. Declassed</t>
  </si>
  <si>
    <t>MCENTRAL</t>
  </si>
  <si>
    <t>Montant unitaire</t>
  </si>
  <si>
    <t>Montant Unitaire</t>
  </si>
  <si>
    <t xml:space="preserve">Tot. </t>
  </si>
  <si>
    <t>Observation</t>
  </si>
  <si>
    <t>Ecart(1)</t>
  </si>
  <si>
    <t>Ecart en valeur(1)</t>
  </si>
  <si>
    <t>Ecart(2)</t>
  </si>
  <si>
    <t>Ecart en valeur(2)</t>
  </si>
  <si>
    <t>Qte Scannée 2éme Comptage</t>
  </si>
  <si>
    <t>Tot.</t>
  </si>
  <si>
    <t>TRAVEE N°17</t>
  </si>
  <si>
    <t>******</t>
  </si>
  <si>
    <t>1C0909605C 00E</t>
  </si>
  <si>
    <t>034901</t>
  </si>
  <si>
    <t>1</t>
  </si>
  <si>
    <t>8E0131561M</t>
  </si>
  <si>
    <t>034902</t>
  </si>
  <si>
    <t>8A0407465</t>
  </si>
  <si>
    <t>4</t>
  </si>
  <si>
    <t>8K0407515</t>
  </si>
  <si>
    <t>12</t>
  </si>
  <si>
    <t>6J0955751B</t>
  </si>
  <si>
    <t>034903</t>
  </si>
  <si>
    <t>3</t>
  </si>
  <si>
    <t>4L0910568B</t>
  </si>
  <si>
    <t>3C5863463AC1BS</t>
  </si>
  <si>
    <t>6J0823730C</t>
  </si>
  <si>
    <t>03D103109C</t>
  </si>
  <si>
    <t>2</t>
  </si>
  <si>
    <t>3C0867333</t>
  </si>
  <si>
    <t>30</t>
  </si>
  <si>
    <t>3DD951221A</t>
  </si>
  <si>
    <t>034904</t>
  </si>
  <si>
    <t>357411313A</t>
  </si>
  <si>
    <t>8T0823721</t>
  </si>
  <si>
    <t>03C103935C 9B9</t>
  </si>
  <si>
    <t>4L0910566B</t>
  </si>
  <si>
    <t>7L0407182G</t>
  </si>
  <si>
    <t>1K1858544  9B9</t>
  </si>
  <si>
    <t>06K109467K</t>
  </si>
  <si>
    <t>034905</t>
  </si>
  <si>
    <t>8</t>
  </si>
  <si>
    <t>7M0407181A</t>
  </si>
  <si>
    <t>8E0407693AL</t>
  </si>
  <si>
    <t>8K0505324H</t>
  </si>
  <si>
    <t>1K0199855BA</t>
  </si>
  <si>
    <t>012409413</t>
  </si>
  <si>
    <t>35</t>
  </si>
  <si>
    <t>8K0407510R</t>
  </si>
  <si>
    <t>034906</t>
  </si>
  <si>
    <t>4H0407694G</t>
  </si>
  <si>
    <t>6Q0423803P</t>
  </si>
  <si>
    <t>8E0407694AG</t>
  </si>
  <si>
    <t>4E0407694R</t>
  </si>
  <si>
    <t>034907</t>
  </si>
  <si>
    <t>N  10141003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</si>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</sst>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\ _€"/>
    <numFmt numFmtId="166" formatCode="#,##0.000\ _€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1111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12121"/>
      <name val="Arial"/>
      <family val="2"/>
    </font>
    <font>
      <b/>
      <sz val="8"/>
      <color rgb="FF002060"/>
      <name val="Calibri"/>
      <family val="2"/>
      <scheme val="minor"/>
    </font>
    <font>
      <b/>
      <sz val="9"/>
      <color theme="1"/>
      <name val="Arial Narrow"/>
      <family val="2"/>
    </font>
    <font>
      <b/>
      <sz val="11"/>
      <name val="Calibri"/>
      <family val="2"/>
      <scheme val="minor"/>
    </font>
    <font>
      <b/>
      <sz val="9"/>
      <color theme="0"/>
      <name val="Arial Narrow"/>
      <family val="2"/>
    </font>
    <font>
      <b/>
      <sz val="18"/>
      <color theme="3"/>
      <name val="Calibri"/>
      <family val="2"/>
      <scheme val="minor"/>
    </font>
    <font>
      <b/>
      <sz val="18"/>
      <color theme="0"/>
      <name val="Arial Narrow"/>
      <family val="2"/>
    </font>
    <font>
      <sz val="18"/>
      <color theme="0"/>
      <name val="Arial Narrow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gradientFill type="path">
        <stop position="0">
          <color theme="0"/>
        </stop>
        <stop position="1">
          <color theme="0" tint="-0.49803155613879818"/>
        </stop>
      </gradientFill>
    </fill>
    <fill>
      <gradientFill type="path">
        <stop position="0">
          <color theme="0"/>
        </stop>
        <stop position="1">
          <color rgb="FF00B0F0"/>
        </stop>
      </gradientFill>
    </fill>
    <fill>
      <gradientFill type="path">
        <stop position="0">
          <color theme="0"/>
        </stop>
        <stop position="1">
          <color rgb="FFFFFF00"/>
        </stop>
      </gradientFill>
    </fill>
    <fill>
      <gradientFill type="path">
        <stop position="0">
          <color theme="0"/>
        </stop>
        <stop position="1">
          <color theme="8" tint="0.40000610370189521"/>
        </stop>
      </gradientFill>
    </fill>
    <fill>
      <gradientFill type="path">
        <stop position="0">
          <color theme="0"/>
        </stop>
        <stop position="1">
          <color rgb="FFC00000"/>
        </stop>
      </gradient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47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5" applyNumberFormat="0" applyAlignment="0" applyProtection="0"/>
    <xf numFmtId="0" fontId="12" fillId="7" borderId="6" applyNumberFormat="0" applyAlignment="0" applyProtection="0"/>
    <xf numFmtId="0" fontId="13" fillId="7" borderId="5" applyNumberFormat="0" applyAlignment="0" applyProtection="0"/>
    <xf numFmtId="0" fontId="14" fillId="0" borderId="7" applyNumberFormat="0" applyFill="0" applyAlignment="0" applyProtection="0"/>
    <xf numFmtId="0" fontId="15" fillId="8" borderId="8" applyNumberFormat="0" applyAlignment="0" applyProtection="0"/>
    <xf numFmtId="0" fontId="16" fillId="0" borderId="0" applyNumberFormat="0" applyFill="0" applyBorder="0" applyAlignment="0" applyProtection="0"/>
    <xf numFmtId="0" fontId="3" fillId="9" borderId="9" applyNumberFormat="0" applyFont="0" applyAlignment="0" applyProtection="0"/>
    <xf numFmtId="0" fontId="17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/>
    <xf numFmtId="0" fontId="32" fillId="0" borderId="0"/>
    <xf numFmtId="0" fontId="33" fillId="0" borderId="0"/>
    <xf numFmtId="0" fontId="33" fillId="0" borderId="0"/>
  </cellStyleXfs>
  <cellXfs count="122">
    <xf numFmtId="0" fontId="0" fillId="0" borderId="0" xfId="0"/>
    <xf numFmtId="0" fontId="22" fillId="39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1" fillId="0" borderId="1" xfId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ill="1"/>
    <xf numFmtId="0" fontId="22" fillId="0" borderId="0" xfId="0" applyFont="1" applyFill="1"/>
    <xf numFmtId="0" fontId="0" fillId="0" borderId="0" xfId="0" applyFill="1" applyBorder="1"/>
    <xf numFmtId="0" fontId="2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24" fillId="34" borderId="18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Protection="1">
      <protection hidden="1"/>
    </xf>
    <xf numFmtId="0" fontId="26" fillId="2" borderId="1" xfId="0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Protection="1">
      <protection hidden="1"/>
    </xf>
    <xf numFmtId="0" fontId="26" fillId="0" borderId="0" xfId="0" applyFont="1" applyFill="1" applyAlignment="1" applyProtection="1">
      <alignment horizontal="center" vertical="center"/>
      <protection hidden="1"/>
    </xf>
    <xf numFmtId="0" fontId="26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>
      <protection hidden="1"/>
    </xf>
    <xf numFmtId="0" fontId="25" fillId="0" borderId="23" xfId="0" applyFont="1" applyFill="1" applyBorder="1" applyAlignment="1" applyProtection="1">
      <alignment horizontal="center" vertical="center"/>
      <protection hidden="1"/>
    </xf>
    <xf numFmtId="0" fontId="25" fillId="0" borderId="11" xfId="0" applyFont="1" applyFill="1" applyBorder="1" applyAlignment="1" applyProtection="1">
      <alignment horizontal="center" vertical="center"/>
      <protection hidden="1"/>
    </xf>
    <xf numFmtId="0" fontId="25" fillId="0" borderId="11" xfId="0" applyFont="1" applyFill="1" applyBorder="1" applyAlignment="1" applyProtection="1">
      <alignment horizontal="center" vertical="center" wrapText="1"/>
      <protection hidden="1"/>
    </xf>
    <xf numFmtId="0" fontId="25" fillId="0" borderId="24" xfId="0" applyFont="1" applyFill="1" applyBorder="1" applyAlignment="1" applyProtection="1">
      <alignment horizontal="center" vertical="center" wrapText="1"/>
      <protection hidden="1"/>
    </xf>
    <xf numFmtId="0" fontId="22" fillId="39" borderId="1" xfId="0" applyFont="1" applyFill="1" applyBorder="1"/>
    <xf numFmtId="0" fontId="23" fillId="39" borderId="1" xfId="0" applyFont="1" applyFill="1" applyBorder="1" applyAlignment="1">
      <alignment horizontal="center"/>
    </xf>
    <xf numFmtId="0" fontId="22" fillId="39" borderId="1" xfId="0" applyFont="1" applyFill="1" applyBorder="1" applyAlignment="1">
      <alignment horizontal="center"/>
    </xf>
    <xf numFmtId="0" fontId="22" fillId="39" borderId="1" xfId="0" applyFont="1" applyFill="1" applyBorder="1" applyAlignment="1"/>
    <xf numFmtId="0" fontId="22" fillId="40" borderId="1" xfId="0" applyFont="1" applyFill="1" applyBorder="1"/>
    <xf numFmtId="0" fontId="23" fillId="40" borderId="1" xfId="0" applyFont="1" applyFill="1" applyBorder="1" applyAlignment="1">
      <alignment horizontal="center"/>
    </xf>
    <xf numFmtId="0" fontId="22" fillId="40" borderId="1" xfId="0" applyFont="1" applyFill="1" applyBorder="1" applyAlignment="1">
      <alignment horizontal="center"/>
    </xf>
    <xf numFmtId="0" fontId="22" fillId="40" borderId="1" xfId="0" applyFont="1" applyFill="1" applyBorder="1" applyAlignment="1"/>
    <xf numFmtId="0" fontId="22" fillId="39" borderId="1" xfId="0" applyFont="1" applyFill="1" applyBorder="1" applyAlignment="1">
      <alignment horizontal="center"/>
    </xf>
    <xf numFmtId="0" fontId="22" fillId="40" borderId="1" xfId="0" applyFont="1" applyFill="1" applyBorder="1" applyAlignment="1">
      <alignment horizontal="center"/>
    </xf>
    <xf numFmtId="0" fontId="22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Protection="1">
      <protection hidden="1"/>
    </xf>
    <xf numFmtId="0" fontId="26" fillId="0" borderId="1" xfId="0" applyFont="1" applyFill="1" applyBorder="1" applyAlignment="1" applyProtection="1">
      <alignment horizontal="center"/>
      <protection hidden="1"/>
    </xf>
    <xf numFmtId="0" fontId="26" fillId="0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>
      <alignment horizontal="center" vertical="center" wrapText="1"/>
    </xf>
    <xf numFmtId="0" fontId="24" fillId="34" borderId="19" xfId="0" applyFont="1" applyFill="1" applyBorder="1" applyAlignment="1">
      <alignment vertical="center"/>
    </xf>
    <xf numFmtId="0" fontId="24" fillId="34" borderId="14" xfId="0" applyFont="1" applyFill="1" applyBorder="1" applyAlignment="1">
      <alignment horizontal="center" vertical="center"/>
    </xf>
    <xf numFmtId="165" fontId="0" fillId="0" borderId="0" xfId="0" applyNumberFormat="1" applyFill="1" applyBorder="1"/>
    <xf numFmtId="0" fontId="1" fillId="0" borderId="21" xfId="0" applyFont="1" applyFill="1" applyBorder="1" applyAlignment="1" applyProtection="1">
      <alignment horizontal="left"/>
      <protection hidden="1"/>
    </xf>
    <xf numFmtId="0" fontId="31" fillId="0" borderId="21" xfId="0" applyFont="1" applyFill="1" applyBorder="1" applyAlignment="1" applyProtection="1">
      <alignment horizontal="left"/>
      <protection hidden="1"/>
    </xf>
    <xf numFmtId="0" fontId="1" fillId="0" borderId="0" xfId="0" applyFont="1" applyFill="1" applyAlignment="1" applyProtection="1">
      <alignment horizontal="left"/>
      <protection hidden="1"/>
    </xf>
    <xf numFmtId="0" fontId="26" fillId="0" borderId="22" xfId="0" applyFont="1" applyFill="1" applyBorder="1" applyProtection="1">
      <protection hidden="1"/>
    </xf>
    <xf numFmtId="0" fontId="26" fillId="0" borderId="21" xfId="0" applyFont="1" applyFill="1" applyBorder="1" applyAlignment="1" applyProtection="1">
      <alignment horizontal="center"/>
      <protection hidden="1"/>
    </xf>
    <xf numFmtId="0" fontId="27" fillId="35" borderId="23" xfId="0" applyFont="1" applyFill="1" applyBorder="1" applyAlignment="1">
      <alignment horizontal="center" vertical="center"/>
    </xf>
    <xf numFmtId="0" fontId="27" fillId="35" borderId="11" xfId="0" applyFont="1" applyFill="1" applyBorder="1" applyAlignment="1">
      <alignment horizontal="center" vertical="center"/>
    </xf>
    <xf numFmtId="0" fontId="27" fillId="35" borderId="24" xfId="0" applyFont="1" applyFill="1" applyBorder="1" applyAlignment="1">
      <alignment horizontal="center" vertical="center" wrapText="1"/>
    </xf>
    <xf numFmtId="49" fontId="0" fillId="0" borderId="1" xfId="0" applyNumberFormat="1" applyBorder="1" applyProtection="1">
      <protection hidden="1"/>
    </xf>
    <xf numFmtId="0" fontId="0" fillId="0" borderId="1" xfId="0" applyBorder="1"/>
    <xf numFmtId="0" fontId="33" fillId="0" borderId="1" xfId="45" applyNumberFormat="1" applyFont="1" applyFill="1" applyBorder="1" applyAlignment="1" applyProtection="1">
      <alignment horizontal="left" vertical="center"/>
    </xf>
    <xf numFmtId="0" fontId="0" fillId="0" borderId="0" xfId="0" applyBorder="1"/>
    <xf numFmtId="0" fontId="0" fillId="0" borderId="1" xfId="0" applyNumberFormat="1" applyBorder="1" applyProtection="1">
      <protection hidden="1"/>
    </xf>
    <xf numFmtId="0" fontId="22" fillId="40" borderId="1" xfId="0" applyFont="1" applyFill="1" applyBorder="1" applyAlignment="1">
      <alignment horizontal="right" vertical="center"/>
    </xf>
    <xf numFmtId="164" fontId="22" fillId="40" borderId="1" xfId="0" applyNumberFormat="1" applyFont="1" applyFill="1" applyBorder="1" applyAlignment="1">
      <alignment horizontal="right" vertical="center"/>
    </xf>
    <xf numFmtId="164" fontId="22" fillId="39" borderId="1" xfId="0" applyNumberFormat="1" applyFont="1" applyFill="1" applyBorder="1" applyAlignment="1">
      <alignment horizontal="right" vertical="center"/>
    </xf>
    <xf numFmtId="0" fontId="0" fillId="0" borderId="25" xfId="0" applyBorder="1"/>
    <xf numFmtId="0" fontId="0" fillId="0" borderId="25" xfId="0" applyFill="1" applyBorder="1"/>
    <xf numFmtId="0" fontId="0" fillId="0" borderId="26" xfId="0" pivotButton="1" applyBorder="1" applyProtection="1">
      <protection hidden="1"/>
    </xf>
    <xf numFmtId="0" fontId="0" fillId="0" borderId="27" xfId="0" applyBorder="1" applyProtection="1">
      <protection hidden="1"/>
    </xf>
    <xf numFmtId="0" fontId="0" fillId="0" borderId="28" xfId="0" applyBorder="1" applyProtection="1">
      <protection hidden="1"/>
    </xf>
    <xf numFmtId="0" fontId="0" fillId="0" borderId="26" xfId="0" applyBorder="1" applyProtection="1">
      <protection hidden="1"/>
    </xf>
    <xf numFmtId="38" fontId="0" fillId="0" borderId="28" xfId="0" applyNumberFormat="1" applyBorder="1" applyProtection="1">
      <protection hidden="1"/>
    </xf>
    <xf numFmtId="0" fontId="0" fillId="0" borderId="29" xfId="0" applyBorder="1" applyProtection="1">
      <protection hidden="1"/>
    </xf>
    <xf numFmtId="0" fontId="0" fillId="0" borderId="30" xfId="0" applyBorder="1" applyProtection="1">
      <protection hidden="1"/>
    </xf>
    <xf numFmtId="38" fontId="0" fillId="0" borderId="31" xfId="0" applyNumberFormat="1" applyBorder="1" applyProtection="1">
      <protection hidden="1"/>
    </xf>
    <xf numFmtId="0" fontId="0" fillId="0" borderId="25" xfId="0" applyFill="1" applyBorder="1" applyAlignment="1">
      <alignment horizontal="center"/>
    </xf>
    <xf numFmtId="0" fontId="22" fillId="36" borderId="14" xfId="0" applyFont="1" applyFill="1" applyBorder="1" applyAlignment="1">
      <alignment horizontal="center" vertical="center" wrapText="1"/>
    </xf>
    <xf numFmtId="0" fontId="22" fillId="36" borderId="17" xfId="0" applyFont="1" applyFill="1" applyBorder="1" applyAlignment="1">
      <alignment horizontal="center" vertical="center" wrapText="1"/>
    </xf>
    <xf numFmtId="0" fontId="22" fillId="40" borderId="1" xfId="0" applyFont="1" applyFill="1" applyBorder="1" applyAlignment="1">
      <alignment horizontal="center"/>
    </xf>
    <xf numFmtId="166" fontId="22" fillId="36" borderId="14" xfId="0" applyNumberFormat="1" applyFont="1" applyFill="1" applyBorder="1" applyAlignment="1">
      <alignment horizontal="center" vertical="center"/>
    </xf>
    <xf numFmtId="166" fontId="22" fillId="36" borderId="17" xfId="0" applyNumberFormat="1" applyFont="1" applyFill="1" applyBorder="1" applyAlignment="1">
      <alignment horizontal="center" vertical="center"/>
    </xf>
    <xf numFmtId="0" fontId="22" fillId="36" borderId="14" xfId="0" applyFont="1" applyFill="1" applyBorder="1" applyAlignment="1">
      <alignment horizontal="center" vertical="center"/>
    </xf>
    <xf numFmtId="0" fontId="22" fillId="36" borderId="17" xfId="0" applyFont="1" applyFill="1" applyBorder="1" applyAlignment="1">
      <alignment horizontal="center" vertical="center"/>
    </xf>
    <xf numFmtId="10" fontId="22" fillId="36" borderId="14" xfId="0" applyNumberFormat="1" applyFont="1" applyFill="1" applyBorder="1" applyAlignment="1">
      <alignment horizontal="center" vertical="center"/>
    </xf>
    <xf numFmtId="10" fontId="22" fillId="36" borderId="17" xfId="0" applyNumberFormat="1" applyFont="1" applyFill="1" applyBorder="1" applyAlignment="1">
      <alignment horizontal="center" vertical="center"/>
    </xf>
    <xf numFmtId="166" fontId="22" fillId="37" borderId="14" xfId="0" applyNumberFormat="1" applyFont="1" applyFill="1" applyBorder="1" applyAlignment="1">
      <alignment horizontal="center" vertical="center" wrapText="1"/>
    </xf>
    <xf numFmtId="166" fontId="22" fillId="37" borderId="17" xfId="0" applyNumberFormat="1" applyFont="1" applyFill="1" applyBorder="1" applyAlignment="1">
      <alignment horizontal="center" vertical="center" wrapText="1"/>
    </xf>
    <xf numFmtId="10" fontId="22" fillId="37" borderId="14" xfId="0" applyNumberFormat="1" applyFont="1" applyFill="1" applyBorder="1" applyAlignment="1">
      <alignment horizontal="center" vertical="center"/>
    </xf>
    <xf numFmtId="10" fontId="22" fillId="37" borderId="17" xfId="0" applyNumberFormat="1" applyFont="1" applyFill="1" applyBorder="1" applyAlignment="1">
      <alignment horizontal="center" vertical="center"/>
    </xf>
    <xf numFmtId="0" fontId="22" fillId="37" borderId="12" xfId="0" applyFont="1" applyFill="1" applyBorder="1" applyAlignment="1">
      <alignment horizontal="center" vertical="center" wrapText="1"/>
    </xf>
    <xf numFmtId="0" fontId="22" fillId="37" borderId="15" xfId="0" applyFont="1" applyFill="1" applyBorder="1" applyAlignment="1">
      <alignment horizontal="center" vertical="center" wrapText="1"/>
    </xf>
    <xf numFmtId="0" fontId="22" fillId="38" borderId="14" xfId="0" applyFont="1" applyFill="1" applyBorder="1" applyAlignment="1">
      <alignment horizontal="center" vertical="center" wrapText="1"/>
    </xf>
    <xf numFmtId="0" fontId="22" fillId="38" borderId="17" xfId="0" applyFont="1" applyFill="1" applyBorder="1" applyAlignment="1">
      <alignment wrapText="1"/>
    </xf>
    <xf numFmtId="22" fontId="29" fillId="0" borderId="12" xfId="0" applyNumberFormat="1" applyFont="1" applyFill="1" applyBorder="1" applyAlignment="1">
      <alignment horizontal="center" vertical="center"/>
    </xf>
    <xf numFmtId="22" fontId="29" fillId="0" borderId="13" xfId="0" applyNumberFormat="1" applyFont="1" applyFill="1" applyBorder="1" applyAlignment="1">
      <alignment horizontal="center" vertical="center"/>
    </xf>
    <xf numFmtId="22" fontId="29" fillId="0" borderId="15" xfId="0" applyNumberFormat="1" applyFont="1" applyFill="1" applyBorder="1" applyAlignment="1">
      <alignment horizontal="center" vertical="center"/>
    </xf>
    <xf numFmtId="22" fontId="29" fillId="0" borderId="16" xfId="0" applyNumberFormat="1" applyFont="1" applyFill="1" applyBorder="1" applyAlignment="1">
      <alignment horizontal="center" vertical="center"/>
    </xf>
    <xf numFmtId="22" fontId="30" fillId="2" borderId="12" xfId="0" applyNumberFormat="1" applyFont="1" applyFill="1" applyBorder="1" applyAlignment="1">
      <alignment horizontal="center" vertical="center"/>
    </xf>
    <xf numFmtId="22" fontId="30" fillId="2" borderId="19" xfId="0" applyNumberFormat="1" applyFont="1" applyFill="1" applyBorder="1" applyAlignment="1">
      <alignment horizontal="center" vertical="center"/>
    </xf>
    <xf numFmtId="22" fontId="30" fillId="2" borderId="13" xfId="0" applyNumberFormat="1" applyFont="1" applyFill="1" applyBorder="1" applyAlignment="1">
      <alignment horizontal="center" vertical="center"/>
    </xf>
    <xf numFmtId="22" fontId="30" fillId="2" borderId="15" xfId="0" applyNumberFormat="1" applyFont="1" applyFill="1" applyBorder="1" applyAlignment="1">
      <alignment horizontal="center" vertical="center"/>
    </xf>
    <xf numFmtId="22" fontId="30" fillId="2" borderId="20" xfId="0" applyNumberFormat="1" applyFont="1" applyFill="1" applyBorder="1" applyAlignment="1">
      <alignment horizontal="center" vertical="center"/>
    </xf>
    <xf numFmtId="22" fontId="30" fillId="2" borderId="16" xfId="0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2" fillId="37" borderId="14" xfId="0" applyFont="1" applyFill="1" applyBorder="1" applyAlignment="1">
      <alignment horizontal="center" vertical="center"/>
    </xf>
    <xf numFmtId="0" fontId="22" fillId="37" borderId="17" xfId="0" applyFont="1" applyFill="1" applyBorder="1" applyAlignment="1">
      <alignment horizontal="center" vertical="center"/>
    </xf>
    <xf numFmtId="0" fontId="22" fillId="38" borderId="13" xfId="0" applyFont="1" applyFill="1" applyBorder="1" applyAlignment="1">
      <alignment horizontal="center" vertical="center"/>
    </xf>
    <xf numFmtId="0" fontId="22" fillId="38" borderId="16" xfId="0" applyFont="1" applyFill="1" applyBorder="1" applyAlignment="1">
      <alignment horizontal="center" vertical="center"/>
    </xf>
    <xf numFmtId="10" fontId="22" fillId="38" borderId="14" xfId="0" applyNumberFormat="1" applyFont="1" applyFill="1" applyBorder="1" applyAlignment="1">
      <alignment horizontal="center" vertical="center"/>
    </xf>
    <xf numFmtId="10" fontId="22" fillId="38" borderId="17" xfId="0" applyNumberFormat="1" applyFont="1" applyFill="1" applyBorder="1" applyAlignment="1">
      <alignment horizontal="center" vertical="center"/>
    </xf>
    <xf numFmtId="165" fontId="22" fillId="38" borderId="13" xfId="0" applyNumberFormat="1" applyFont="1" applyFill="1" applyBorder="1" applyAlignment="1">
      <alignment horizontal="center" vertical="center"/>
    </xf>
    <xf numFmtId="165" fontId="22" fillId="38" borderId="16" xfId="0" applyNumberFormat="1" applyFont="1" applyFill="1" applyBorder="1" applyAlignment="1">
      <alignment horizontal="center" vertical="center"/>
    </xf>
  </cellXfs>
  <cellStyles count="47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iveauLigne_4 2" xfId="45" xr:uid="{00000000-0005-0000-0000-000020000000}"/>
    <cellStyle name="Normal" xfId="0" builtinId="0"/>
    <cellStyle name="Normal 2" xfId="43" xr:uid="{00000000-0005-0000-0000-000022000000}"/>
    <cellStyle name="Normal 2 2" xfId="44" xr:uid="{00000000-0005-0000-0000-000023000000}"/>
    <cellStyle name="Normal 2 3" xfId="46" xr:uid="{00000000-0005-0000-0000-000024000000}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1" hidden="1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protection hidden="1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07C133"/>
      <color rgb="FFFF00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367670272"/>
        <c:axId val="325640768"/>
      </c:barChart>
      <c:catAx>
        <c:axId val="367670272"/>
        <c:scaling>
          <c:orientation val="minMax"/>
        </c:scaling>
        <c:delete val="0"/>
        <c:axPos val="b"/>
        <c:majorTickMark val="none"/>
        <c:minorTickMark val="none"/>
        <c:tickLblPos val="nextTo"/>
        <c:crossAx val="325640768"/>
        <c:crosses val="autoZero"/>
        <c:auto val="1"/>
        <c:lblAlgn val="ctr"/>
        <c:lblOffset val="100"/>
        <c:noMultiLvlLbl val="0"/>
      </c:catAx>
      <c:valAx>
        <c:axId val="32564076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367670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14</xdr:row>
      <xdr:rowOff>0</xdr:rowOff>
    </xdr:from>
    <xdr:to>
      <xdr:col>4</xdr:col>
      <xdr:colOff>75</xdr:colOff>
      <xdr:row>24</xdr:row>
      <xdr:rowOff>3000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9524</xdr:colOff>
      <xdr:row>14</xdr:row>
      <xdr:rowOff>9525</xdr:rowOff>
    </xdr:from>
    <xdr:to>
      <xdr:col>7</xdr:col>
      <xdr:colOff>761999</xdr:colOff>
      <xdr:row>24</xdr:row>
      <xdr:rowOff>12525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47625</xdr:colOff>
      <xdr:row>0</xdr:row>
      <xdr:rowOff>47626</xdr:rowOff>
    </xdr:from>
    <xdr:to>
      <xdr:col>2</xdr:col>
      <xdr:colOff>590550</xdr:colOff>
      <xdr:row>1</xdr:row>
      <xdr:rowOff>142875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47626"/>
          <a:ext cx="1590675" cy="30479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66.607198495367" createdVersion="6" refreshedVersion="6" minRefreshableVersion="3" recordCount="31" xr:uid="{00000000-000A-0000-FFFF-FFFF06000000}">
  <cacheSource type="worksheet">
    <worksheetSource ref="A1:E34" sheet="Code a barre"/>
  </cacheSource>
  <cacheFields count="5">
    <cacheField name="Produit" numFmtId="0">
      <sharedItems containsBlank="1" count="741">
        <s v="012409413"/>
        <s v="03C103935C 9B9"/>
        <s v="03D103109C"/>
        <s v="06K109467K"/>
        <s v="1C0909605C 00E"/>
        <s v="1K0199855BA"/>
        <s v="1K1858544  9B9"/>
        <s v="357411313A"/>
        <s v="3C0867333"/>
        <s v="3C5863463AC1BS"/>
        <s v="3DD951221A"/>
        <s v="4E0407694R"/>
        <s v="4H0407694G"/>
        <s v="4L0910566B"/>
        <s v="4L0910568B"/>
        <s v="6J0823730C"/>
        <s v="6J0955751B"/>
        <s v="6Q0423803P"/>
        <s v="7L0407182G"/>
        <s v="7M0407181A"/>
        <s v="8A0407465"/>
        <s v="8E0131561M"/>
        <s v="8E0407693AL"/>
        <s v="8E0407694AG"/>
        <s v="8K0407510R"/>
        <s v="8K0407515"/>
        <s v="8K0505324H"/>
        <s v="8T0823721"/>
        <s v="N  10141003"/>
        <m/>
        <s v="6RF807241  GRU" u="1"/>
        <s v="8K0253115L" u="1"/>
        <s v="8T0853101  2ZZ" u="1"/>
        <s v="G  052128A1" u="1"/>
        <s v="8U0951209" u="1"/>
        <s v="4H0498625E" u="1"/>
        <s v="8K0407509M" u="1"/>
        <s v="8K0907801H" u="1"/>
        <s v="8E0609722AP" u="1"/>
        <s v="4L1955407A 1P9" u="1"/>
        <s v="8U1955426" u="1"/>
        <s v="8V3807330" u="1"/>
        <s v="8J1837016F" u="1"/>
        <s v="8E0413031CT" u="1"/>
        <s v="N  10409104" u="1"/>
        <s v="1K0201375" u="1"/>
        <s v="8V5945105A" u="1"/>
        <s v="8K0407253T" u="1"/>
        <s v="AMV18820003" u="1"/>
        <s v="8W5839644  2ZZ" u="1"/>
        <s v="8R0805608B" u="1"/>
        <s v="G  060751A2" u="1"/>
        <s v="4F5945221C" u="1"/>
        <s v="8K0941699B" u="1"/>
        <s v="G  060751A3" u="1"/>
        <s v="4F0317826" u="1"/>
        <s v="03L141016N" u="1"/>
        <s v="81A857535E" u="1"/>
        <s v="8T0853102  2ZZ" u="1"/>
        <s v="8V0951210" u="1"/>
        <s v="8K0615601B" u="1"/>
        <s v="5Q0907357  Z00" u="1"/>
        <s v="8V1955407  1P9" u="1"/>
        <s v="8W5853742  2ZZ" u="1"/>
        <s v="G  052529A2" u="1"/>
        <s v="4L1998002" u="1"/>
        <s v="8K0971104T" u="1"/>
        <s v="8E0863278CJ1ZH" u="1"/>
        <s v="8P3837085" u="1"/>
        <s v="8R0857536L" u="1"/>
        <s v="06J117070C" u="1"/>
        <s v="8V5945106A" u="1"/>
        <s v="D  174003M2" u="1"/>
        <s v="04E103383AJ" u="1"/>
        <s v="8V0857535H" u="1"/>
        <s v="0CK325107F" u="1"/>
        <s v="8E0959851D 5PR" u="1"/>
        <s v="4F0615124" u="1"/>
        <s v="8T0857528D GRU" u="1"/>
        <s v="1K0905849B" u="1"/>
        <s v="8K0407613B" u="1"/>
        <s v="06C141117" u="1"/>
        <s v="WHT001506A" u="1"/>
        <s v="8K0955275G GRU" u="1"/>
        <s v="D  176404M2" u="1"/>
        <s v="7L0498287" u="1"/>
        <s v="06K109469M" u="1"/>
        <s v="G  052162A2" u="1"/>
        <s v="4G5853742  2ZZ" u="1"/>
        <s v="8T8854932  GRU" u="1"/>
        <s v="81A857536D" u="1"/>
        <s v="8R0857536J" u="1"/>
        <s v="06B905431C" u="1"/>
        <s v="4F0807823" u="1"/>
        <s v="8T0959577" u="1"/>
        <s v="1K0498203A" u="1"/>
        <s v="8T0955987C" u="1"/>
        <s v="N  91204501" u="1"/>
        <s v="4M0601173" u="1"/>
        <s v="8K0959855B V10" u="1"/>
        <s v="4F0601165N" u="1"/>
        <s v="6R6955707B" u="1"/>
        <s v="0CS141031E" u="1"/>
        <s v="7L6145738A" u="1"/>
        <s v="4F1927225C" u="1"/>
        <s v="022103139B" u="1"/>
        <s v="8K0837019G 7PE" u="1"/>
        <s v="4F0951221A" u="1"/>
        <s v="8R0853605" u="1"/>
        <s v="8K0955276G GRU" u="1"/>
        <s v="8K0121207B" u="1"/>
        <s v="8D0199382AN" u="1"/>
        <s v="G  060162A2" u="1"/>
        <s v="G  052171A2" u="1"/>
        <s v="8K0959855A V10" u="1"/>
        <s v="4F5827552G" u="1"/>
        <s v="5Q0505323C" u="1"/>
        <s v="4L0807698B 01C" u="1"/>
        <s v="0CS311113A" u="1"/>
        <s v="4L0807489" u="1"/>
        <s v="8V0857535E" u="1"/>
        <s v="8D0199382AP" u="1"/>
        <s v="03L130235AF" u="1"/>
        <s v="4F1955407B" u="1"/>
        <s v="4F1955425F" u="1"/>
        <s v="4G0959851  5PR" u="1"/>
        <s v="8E0498103D" u="1"/>
        <s v="03G906088R" u="1"/>
        <s v="8K0317823B" u="1"/>
        <s v="4L0807697" u="1"/>
        <s v="0CS141117G" u="1"/>
        <s v="8T0955988C" u="1"/>
        <s v="8X1035711C" u="1"/>
        <s v="8F0857535H" u="1"/>
        <s v="8R0857535E" u="1"/>
        <s v="06A906262BS" u="1"/>
        <s v="8U0857551H FT9" u="1"/>
        <s v="8K1927225D WEP" u="1"/>
        <s v="4F1837016" u="1"/>
        <s v="G  052180A2" u="1"/>
        <s v="4E0907282A" u="1"/>
        <s v="4G0805201" u="1"/>
        <s v="8W0513035J" u="1"/>
        <s v="8R0857536F" u="1"/>
        <s v="6R0407365B" u="1"/>
        <s v="8R0807334" u="1"/>
        <s v="079103051F" u="1"/>
        <s v="8U0823359B" u="1"/>
        <s v="4F1959617B" u="1"/>
        <s v="4F0972253AE" u="1"/>
        <s v="1K0498203" u="1"/>
        <s v="4H0837099B" u="1"/>
        <s v="4F0807285A 1QP" u="1"/>
        <s v="1J0201550BP9B9" u="1"/>
        <s v="8E0807681A 01C" u="1"/>
        <s v="8F0857536H" u="1"/>
        <s v="8V0857536D" u="1"/>
        <s v="3G0598611A" u="1"/>
        <s v="8R0857535C" u="1"/>
        <s v="8R1955425B" u="1"/>
        <s v="8R0413031BE" u="1"/>
        <s v="03F905430L" u="1"/>
        <s v="N  10554005" u="1"/>
        <s v="G  052549A2" u="1"/>
        <s v="8K0825211B" u="1"/>
        <s v="06B905433A" u="1"/>
        <s v="D  176501A1" u="1"/>
        <s v="8K0807681  01C" u="1"/>
        <s v="03L115433C" u="1"/>
        <s v="06J198401H" u="1"/>
        <s v="8K0839015H" u="1"/>
        <s v="8R0199381C" u="1"/>
        <s v="6R0407366B" u="1"/>
        <s v="4B1955425C" u="1"/>
        <s v="8K0941700B" u="1"/>
        <s v="8K0407151F" u="1"/>
        <s v="8K0955101B" u="1"/>
        <s v="8K0129617" u="1"/>
        <s v="02E321371E" u="1"/>
        <s v="8R0199381B" u="1"/>
        <s v="4G5853273A 5FQ" u="1"/>
        <s v="8F0858523  01C" u="1"/>
        <s v="5K0498621A" u="1"/>
        <s v="8T0941699E" u="1"/>
        <s v="8E0612107F" u="1"/>
        <s v="0B4409175C" u="1"/>
        <s v="03F905430J" u="1"/>
        <s v="WHT000001N" u="1"/>
        <s v="G  052182A2" u="1"/>
        <s v="4F9955407" u="1"/>
        <s v="4G0919305B" u="1"/>
        <s v="8K0807682  01C" u="1"/>
        <s v="8K0839016H" u="1"/>
        <s v="06J198401F" u="1"/>
        <s v="6R0937629C" u="1"/>
        <s v="06H103483D" u="1"/>
        <s v="D  154103A1" u="1"/>
        <s v="8K0955102B" u="1"/>
        <s v="8T0413031L" u="1"/>
        <s v="4F0260810G" u="1"/>
        <s v="4G5853274A 5FQ" u="1"/>
        <s v="8F0858524  01C" u="1"/>
        <s v="8V1955425" u="1"/>
        <s v="8W0945105C" u="1"/>
        <s v="06H103483C" u="1"/>
        <s v="8V3955425" u="1"/>
        <s v="8E0823359A" u="1"/>
        <s v="4F0959851G 5PR" u="1"/>
        <s v="8K0909131D" u="1"/>
        <s v="03F905430H" u="1"/>
        <s v="8V4827552" u="1"/>
        <s v="032905106F" u="1"/>
        <s v="06B905435A" u="1"/>
        <s v="4G9955711C" u="1"/>
        <s v="4H0907801H" u="1"/>
        <s v="4G0959855  5PR" u="1"/>
        <s v="8R0955425" u="1"/>
        <s v="8T0941699B" u="1"/>
        <s v="8E0837085C" u="1"/>
        <s v="04E905199A" u="1"/>
        <s v="8K0998281A" u="1"/>
        <s v="4G1713139N AOF" u="1"/>
        <s v="8R0953568S" u="1"/>
        <s v="4F0959851F 5PR" u="1"/>
        <s v="8E1820021E" u="1"/>
        <s v="8K0909131C" u="1"/>
        <s v="8V0951209" u="1"/>
        <s v="8E0881272A" u="1"/>
        <s v="4L0807819  B41" u="1"/>
        <s v="4F0413031AS" u="1"/>
        <s v="5K0498621" u="1"/>
        <s v="8V1955426" u="1"/>
        <s v="8W0945106C" u="1"/>
        <s v="8V5854327A 9B9" u="1"/>
        <s v="8F1955426A" u="1"/>
        <s v="G  055005A2" u="1"/>
        <s v="8P0863387D 6PS" u="1"/>
        <s v="G  060175A2" u="1"/>
        <s v="4M0820803" u="1"/>
        <s v="03F109158K" u="1"/>
        <s v="7L0820021Q" u="1"/>
        <s v="06D103385D" u="1"/>
        <s v="4M0498625C" u="1"/>
        <s v="G  060567A2" u="1"/>
        <s v="8R0807246" u="1"/>
        <s v="8K0805607B" u="1"/>
        <s v="8D0199379AQ" u="1"/>
        <s v="8R0807647B 01C" u="1"/>
        <s v="81A955555A" u="1"/>
        <s v="0B4409294D" u="1"/>
        <s v="N  10703701" u="1"/>
        <s v="8V0919070" u="1"/>
        <s v="8U1857410F SP9" u="1"/>
        <s v="8U0820743K" u="1"/>
        <s v="8U1998002" u="1"/>
        <s v="03L129711AG" u="1"/>
        <s v="06H103484A" u="1"/>
        <s v="4M1998002" u="1"/>
        <s v="8R0907472B" u="1"/>
        <s v="06B905437A" u="1"/>
        <s v="4M0807681D GXE" u="1"/>
        <s v="06L103085B" u="1"/>
        <s v="0B5321391A" u="1"/>
        <s v="8K0959455T" u="1"/>
        <s v="03L131540" u="1"/>
        <s v="8K0998281" u="1"/>
        <s v="8K0498099F" u="1"/>
        <s v="N  91096701" u="1"/>
        <s v="8H0853741  2ZZ" u="1"/>
        <s v="N  91096702" u="1"/>
        <s v="7L0498201A" u="1"/>
        <s v="N  90983002" u="1"/>
        <s v="8R0807682E 01C" u="1"/>
        <s v="8XA941699" u="1"/>
        <s v="8X0959851  5PR" u="1"/>
        <s v="8E0615301P" u="1"/>
        <s v="D  308SP5A1" u="1"/>
        <s v="N  0282222" u="1"/>
        <s v="N  10314505" u="1"/>
        <s v="5Q0413023EB" u="1"/>
        <s v="N  90501402" u="1"/>
        <s v="N  91026802" u="1"/>
        <s v="4G0805607" u="1"/>
        <s v="8K0399060D" u="1"/>
        <s v="8U0820741D" u="1"/>
        <s v="8K0505145C" u="1"/>
        <s v="G  004000M2" u="1"/>
        <s v="4G8805607" u="1"/>
        <s v="8P0807682E 9B9" u="1"/>
        <s v="03G906088D" u="1"/>
        <s v="2K0843416A" u="1"/>
        <s v="8E0498625B" u="1"/>
        <s v="8T0941700E" u="1"/>
        <s v="5K0971582" u="1"/>
        <s v="4F0614517M" u="1"/>
        <s v="8T0513035M" u="1"/>
        <s v="8K0505145B" u="1"/>
        <s v="8W0857535E" u="1"/>
        <s v="4D0807300" u="1"/>
        <s v="4L0949101A" u="1"/>
        <s v="4M0615601J" u="1"/>
        <s v="G  055532A2" u="1"/>
        <s v="03C253039H" u="1"/>
        <s v="1K0423811K" u="1"/>
        <s v="8T0513035L" u="1"/>
        <s v="4G8805608" u="1"/>
        <s v="06A905430AJ" u="1"/>
        <s v="8W0951221" u="1"/>
        <s v="5Q0820679" u="1"/>
        <s v="8V5853763C 2ZZ" u="1"/>
        <s v="06J198212A" u="1"/>
        <s v="4L0827280  01C" u="1"/>
        <s v="8K0839016" u="1"/>
        <s v="038907319F" u="1"/>
        <s v="8P4862153" u="1"/>
        <s v="4E0615601K" u="1"/>
        <s v="8E0260701BS" u="1"/>
        <s v="8E0919279" u="1"/>
        <s v="G  055025A2" u="1"/>
        <s v="8K0863278A 1ZH" u="1"/>
        <s v="8T0807681  01C" u="1"/>
        <s v="8V0598611A" u="1"/>
        <s v="4L0807681  01C" u="1"/>
        <s v="0CS141671C" u="1"/>
        <s v="8K0857535F" u="1"/>
        <s v="N  90912501" u="1"/>
        <s v="N  10156206" u="1"/>
        <s v="8E0959565A 4PK" u="1"/>
        <s v="4F0955953" u="1"/>
        <s v="0CK321359K" u="1"/>
        <s v="4L0949102A" u="1"/>
        <s v="06A905430AP" u="1"/>
        <s v="WHT003463" u="1"/>
        <s v="06A905430AQ" u="1"/>
        <s v="1K0423812K" u="1"/>
        <s v="8W0857536D" u="1"/>
        <s v="4F0598611B" u="1"/>
        <s v="8K0959565E WEP" u="1"/>
        <s v="4G0951221" u="1"/>
        <s v="8K0413031CA" u="1"/>
        <s v="8K1962107A V10" u="1"/>
        <s v="8K0941531ASWEP" u="1"/>
        <s v="1K0998262L" u="1"/>
        <s v="7P6955964A" u="1"/>
        <s v="8K0959455M" u="1"/>
        <s v="8T0807682  01C" u="1"/>
        <s v="4L0807682  01C" u="1"/>
        <s v="4F0601165  SRA" u="1"/>
        <s v="8K0819161C" u="1"/>
        <s v="8K0857536F" u="1"/>
        <s v="8K0951221" u="1"/>
        <s v="8V4837085C" u="1"/>
        <s v="5G0601171  XQI" u="1"/>
        <s v="8P0941700A" u="1"/>
        <s v="4F0823359B" u="1"/>
        <s v="N  10240003" u="1"/>
        <s v="8K0413031CG" u="1"/>
        <s v="G  000100" u="1"/>
        <s v="8W0951223" u="1"/>
        <s v="8K0413031CH" u="1"/>
        <s v="5G6877297A" u="1"/>
        <s v="4G0857536D" u="1"/>
        <s v="06K109158AD" u="1"/>
        <s v="8K0407451LX" u="1"/>
        <s v="1K0907375AP" u="1"/>
        <s v="4G1955425A" u="1"/>
        <s v="N  91130801" u="1"/>
        <s v="7L0498203" u="1"/>
        <s v="1K0122291A" u="1"/>
        <s v="8K0399060" u="1"/>
        <s v="6R0827505D 9B9" u="1"/>
        <s v="8K5971821A 01C" u="1"/>
        <s v="4F0959855A 5PR" u="1"/>
        <s v="038103483D" u="1"/>
        <s v="038121086L" u="1"/>
        <s v="WHT002101" u="1"/>
        <s v="1K0698137A" u="1"/>
        <s v="N  91048802" u="1"/>
        <s v="5G6839902A 041" u="1"/>
        <s v="1K0199231J" u="1"/>
        <s v="4G0199381QA" u="1"/>
        <s v="8K0807681K 01C" u="1"/>
        <s v="8T0513035F" u="1"/>
        <s v="4G0951223" u="1"/>
        <s v="0B5398009D" u="1"/>
        <s v="8V1998002A" u="1"/>
        <s v="8XA941700" u="1"/>
        <s v="8K0837902M 5FQ" u="1"/>
        <s v="8K5971822A 01C" u="1"/>
        <s v="0B4409297" u="1"/>
        <s v="8K1955426A" u="1"/>
        <s v="0B5398009C" u="1"/>
        <s v="8K0260805L" u="1"/>
        <s v="4F0857535AF" u="1"/>
        <s v="8K0839902K 5FQ" u="1"/>
        <s v="1K0199232J" u="1"/>
        <s v="8K0807682K 01C" u="1"/>
        <s v="4F0853651  1QP" u="1"/>
        <s v="8R0199381AJ" u="1"/>
        <s v="1K0423810A" u="1"/>
        <s v="8R0199381AK" u="1"/>
        <s v="4F1998002A" u="1"/>
        <s v="4F0857535AJ" u="1"/>
        <s v="6C0853687  2ZZ" u="1"/>
        <s v="028121065AE" u="1"/>
        <s v="06B133299C" u="1"/>
        <s v="8V0857951  3Q7" u="1"/>
        <s v="8V5853283B 2ZZ" u="1"/>
        <s v="8R0199381AM" u="1"/>
        <s v="8V4867667" u="1"/>
        <s v="G  055145A2" u="1"/>
        <s v="4L0807285A T94" u="1"/>
        <s v="4F0857536AE" u="1"/>
        <s v="G  055529A2" u="1"/>
        <s v="4F0853066A 2ZZ" u="1"/>
        <s v="1K3959857C REH" u="1"/>
        <s v="04E906262EA" u="1"/>
        <s v="8K0971237H" u="1"/>
        <s v="8V0498625B" u="1"/>
        <s v="4F0199382BH" u="1"/>
        <s v="8K9955425" u="1"/>
        <s v="4F0857536AH" u="1"/>
        <s v="06H109467AR" u="1"/>
        <s v="5JA857522C" u="1"/>
        <s v="1K4959857B REH" u="1"/>
        <s v="4H0959565  5PR" u="1"/>
        <s v="4G1962107  5PR" u="1"/>
        <s v="8V0498625A" u="1"/>
        <s v="8U0853742  2ZZ" u="1"/>
        <s v="8V4867668" u="1"/>
        <s v="4L0955407  1P9" u="1"/>
        <s v="8U0955275F GRU" u="1"/>
        <s v="8R1998002" u="1"/>
        <s v="06K907386B" u="1"/>
        <s v="8K0959651" u="1"/>
        <s v="8V4837478" u="1"/>
        <s v="8P0951221C" u="1"/>
        <s v="8T0805607" u="1"/>
        <s v="8K0907357D" u="1"/>
        <s v="06A906433G" u="1"/>
        <s v="4G5853345D 2ZZ" u="1"/>
        <s v="8P1955425H" u="1"/>
        <s v="8K0399151DC" u="1"/>
        <s v="4G2962108  5PR" u="1"/>
        <s v="8T0951230C" u="1"/>
        <s v="4L0807334A" u="1"/>
        <s v="8U0955276F GRU" u="1"/>
        <s v="4E0853742  2ZZ" u="1"/>
        <s v="4G1857409AE01C" u="1"/>
        <s v="8K0399059B" u="1"/>
        <s v="8T0821135G" u="1"/>
        <s v="4B0998002" u="1"/>
        <s v="06H109469AP" u="1"/>
        <s v="1J0919307  9B9" u="1"/>
        <s v="8T0805608" u="1"/>
        <s v="4G0199381NT" u="1"/>
        <s v="04E906262BF" u="1"/>
        <s v="4L0827279  01C" u="1"/>
        <s v="4L0827552F" u="1"/>
        <s v="4G8941453A" u="1"/>
        <s v="4G5853346D 2ZZ" u="1"/>
        <s v="8K1857409AG01C" u="1"/>
        <s v="06E198717" u="1"/>
        <s v="8P1955426H" u="1"/>
        <s v="4F0910132C" u="1"/>
        <s v="8Z0853605  2ZZ" u="1"/>
        <s v="8R0853887A" u="1"/>
        <s v="8K0407689G" u="1"/>
        <s v="N  10690701" u="1"/>
        <s v="8E0513036R" u="1"/>
        <s v="4L0953041E" u="1"/>
        <s v="8W0598611B" u="1"/>
        <s v="8P0951223C" u="1"/>
        <s v="4G8941454A" u="1"/>
        <s v="8R0853888B" u="1"/>
        <s v="06H109509Q" u="1"/>
        <s v="8V0945097B" u="1"/>
        <s v="06B103623P" u="1"/>
        <s v="8K0807682C 01C" u="1"/>
        <s v="8T0860285" u="1"/>
        <s v="8K0807681A 01C" u="1"/>
        <s v="8K0513035AK" u="1"/>
        <s v="8T0951221" u="1"/>
        <s v="038103196B" u="1"/>
        <s v="4H0857535E" u="1"/>
        <s v="8P0853743K 2ZZ" u="1"/>
        <s v="N  10690801" u="1"/>
        <s v="8K0513035AM" u="1"/>
        <s v="8W5945255" u="1"/>
        <s v="4L0953042E" u="1"/>
        <s v="4G5945254" u="1"/>
        <s v="079121071CF" u="1"/>
        <s v="8X1955425A" u="1"/>
        <s v="4L1955425B" u="1"/>
        <s v="4H0951221" u="1"/>
        <s v="8K0399059" u="1"/>
        <s v="4G0407689C" u="1"/>
        <s v="8K0807682A 01C" u="1"/>
        <s v="06K103495AF" u="1"/>
        <s v="8K0513035AR" u="1"/>
        <s v="8V0823397" u="1"/>
        <s v="8T8827552B" u="1"/>
        <s v="8T0857536D" u="1"/>
        <s v="N  91136301" u="1"/>
        <s v="06H103495AH" u="1"/>
        <s v="8R0615301G" u="1"/>
        <s v="4F0199379BF" u="1"/>
        <s v="5Q1423055FX" u="1"/>
        <s v="4H1955425B" u="1"/>
        <s v="4L0857535B" u="1"/>
        <s v="4G0807648  T94" u="1"/>
        <s v="4L0807453A" u="1"/>
        <s v="8W5945256" u="1"/>
        <s v="WHT002108" u="1"/>
        <s v="8T0907468P" u="1"/>
        <s v="8K5945257B" u="1"/>
        <s v="4F0199379BH" u="1"/>
        <s v="G  055190A2" u="1"/>
        <s v="N  90915802" u="1"/>
        <s v="8K0907659A" u="1"/>
        <s v="06H103495AK" u="1"/>
        <s v="8X1955426A" u="1"/>
        <s v="8R0807681S BJI" u="1"/>
        <s v="4H0857536D" u="1"/>
        <s v="4L1955426B" u="1"/>
        <s v="8E0807173  01C" u="1"/>
        <s v="8R0615301F" u="1"/>
        <s v="8W0615301T" u="1"/>
        <s v="4G0809967" u="1"/>
        <s v="8K0407271AJ" u="1"/>
        <s v="4M0919158C SWI" u="1"/>
        <s v="N  10579702" u="1"/>
        <s v="8R0413031N" u="1"/>
        <s v="6R1959565H REH" u="1"/>
        <s v="4G0807283" u="1"/>
        <s v="4M0919303" u="1"/>
        <s v="8T0951223" u="1"/>
        <s v="7L6615601G" u="1"/>
        <s v="WHT001688" u="1"/>
        <s v="4H1955426B" u="1"/>
        <s v="N  91020001" u="1"/>
        <s v="8K0612107D" u="1"/>
        <s v="4L0807454A" u="1"/>
        <s v="071957147" u="1"/>
        <s v="8R1820951L WVF" u="1"/>
        <s v="8K5945258B" u="1"/>
        <s v="1K0501529J" u="1"/>
        <s v="8K0955275  GRU" u="1"/>
        <s v="8T0919070B" u="1"/>
        <s v="6R0857561  Y20" u="1"/>
        <s v="8V0941699C" u="1"/>
        <s v="8K0807683" u="1"/>
        <s v="8X3955425" u="1"/>
        <s v="8U0807681D SP9" u="1"/>
        <s v="8X4955425" u="1"/>
        <s v="8K0612107C" u="1"/>
        <s v="4F0615301E" u="1"/>
        <s v="6C0498203" u="1"/>
        <s v="4G0807284" u="1"/>
        <s v="4F0615601E" u="1"/>
        <s v="1K0498099 X" u="1"/>
        <s v="1K8943021D" u="1"/>
        <s v="03L965561" u="1"/>
        <s v="4G0598611" u="1"/>
        <s v="8T0807681H 01C" u="1"/>
        <s v="4L0955425" u="1"/>
        <s v="4B0412031BM" u="1"/>
        <s v="5Q0513049BF" u="1"/>
        <s v="8K0955276  GRU" u="1"/>
        <s v="D  00950025" u="1"/>
        <s v="1K0501529H" u="1"/>
        <s v="G  052911A2" u="1"/>
        <s v="06H105591J ROT" u="1"/>
        <s v="0AM311562K" u="1"/>
        <s v="0B5315105TA" u="1"/>
        <s v="8T0601170" u="1"/>
        <s v="8K0412109A" u="1"/>
        <s v="4G1998002A" u="1"/>
        <s v="8D0413031BM" u="1"/>
        <s v="1K0919133D" u="1"/>
        <s v="D  00920002" u="1"/>
        <s v="8K1820021C" u="1"/>
        <s v="8E0145738H" u="1"/>
        <s v="8T0807682H 01C" u="1"/>
        <s v="8P0941509" u="1"/>
        <s v="G  052512A2" u="1"/>
        <s v="8K1998002A" u="1"/>
        <s v="8U0807681A SP9" u="1"/>
        <s v="4F0615403F" u="1"/>
        <s v="06B103113C" u="1"/>
        <s v="04E141031CX" u="1"/>
        <s v="8R0853741  2ZZ" u="1"/>
        <s v="N  91060202" u="1"/>
        <s v="4L0953042" u="1"/>
        <s v="1K0907543G" u="1"/>
        <s v="4M0615301AD" u="1"/>
        <s v="8W1998002" u="1"/>
        <s v="7H0919275D GRU" u="1"/>
        <s v="G  000115A2" u="1"/>
        <s v="8U0951210" u="1"/>
        <s v="N  0195339" u="1"/>
        <s v="8U0955407  1P9" u="1"/>
        <s v="4F0972254H" u="1"/>
        <s v="8K1955407A 1P9" u="1"/>
        <s v="4F0853741  2ZZ" u="1"/>
        <s v="06D998907" u="1"/>
        <s v="G  052513A2" u="1"/>
        <s v="D  00940104" u="1"/>
        <s v="8R0807682N BJI" u="1"/>
        <s v="8U0807682A SP9" u="1"/>
        <s v="4F0615404F" u="1"/>
        <s v="4M0919309B" u="1"/>
        <s v="4G0907697D" u="1"/>
        <s v="4H0951253C" u="1"/>
        <s v="03L103383BM" u="1"/>
        <s v="6R0615301" u="1"/>
        <s v="0B5927321L" u="1"/>
        <s v="4F0853742  2ZZ" u="1"/>
        <s v="8R0413031F" u="1"/>
        <s v="03L103383BP" u="1"/>
        <s v="8P3807681A" u="1"/>
        <s v="8P4807681A" u="1"/>
        <s v="06H906262A" u="1"/>
        <s v="8T0807283C" u="1"/>
        <s v="N  91030402" u="1"/>
        <s v="4L0807681B 01C" u="1"/>
        <s v="2H0837113D UBN" u="1"/>
        <s v="8R0853927  2ZZ" u="1"/>
        <s v="8E0951221D" u="1"/>
        <s v="8P4807682B" u="1"/>
        <s v="7L5018897A" u="1"/>
        <s v="8K0959831B V10" u="1"/>
        <s v="5N0919088M" u="1"/>
        <s v="4L0837205B GRU" u="1"/>
        <s v="028121053Q" u="1"/>
        <s v="4F0941699" u="1"/>
        <s v="7L8407151K" u="1"/>
        <s v="3AB998002" u="1"/>
        <s v="8K0615301M" u="1"/>
        <s v="8K0941301  5PR" u="1"/>
        <s v="8E0951221C" u="1"/>
        <s v="8P3807682A" u="1"/>
        <s v="8V3807681A 9B9" u="1"/>
        <s v="4M0919340" u="1"/>
        <s v="8K0971068A" u="1"/>
        <s v="8V5807681A 9B9" u="1"/>
        <s v="8E0807819  GRU" u="1"/>
        <s v="4L0807682B 01C" u="1"/>
        <s v="8K0298260A" u="1"/>
        <s v="4G0615301K" u="1"/>
        <s v="8V0941700C" u="1"/>
        <s v="4F0513032H" u="1"/>
        <s v="059906088A" u="1"/>
        <s v="5J0857961  9B9" u="1"/>
        <s v="4L0807675C 01C" u="1"/>
        <s v="059130277BD" u="1"/>
        <s v="7L8407152K" u="1"/>
        <s v="8K0407505M" u="1"/>
        <s v="8K0698451F" u="1"/>
        <s v="8V3807682A 9B9" u="1"/>
        <s v="G  052516A2" u="1"/>
        <s v="8V5807682A 9B9" u="1"/>
        <s v="06H103517D" u="1"/>
        <s v="8K0853887A" u="1"/>
        <s v="G  052532A2" u="1"/>
        <s v="06B906265B" u="1"/>
        <s v="8E0951223D" u="1"/>
        <s v="4L0807490" u="1"/>
        <s v="8T0837167A" u="1"/>
        <s v="06F906283F" u="1"/>
        <s v="8P0823359C" u="1"/>
        <s v="8K0615601J" u="1"/>
        <s v="8U0807152G 4U8" u="1"/>
        <s v="4L0807676C 01C" u="1"/>
        <s v="4H0951253" u="1"/>
        <s v="1H0959855  01C" u="1"/>
        <s v="8K0407506M" u="1"/>
        <s v="8R0513035J" u="1"/>
        <s v="4M0955425A" u="1"/>
        <s v="8V5861709  4PK" u="1"/>
        <s v="4M0857535B" u="1"/>
        <s v="5Q0615301F" u="1"/>
        <s v="8V0949101" u="1"/>
        <s v="8K0853888A" u="1"/>
        <s v="8P4945257A" u="1"/>
        <s v="1K0513029ME" u="1"/>
        <s v="N  91167901" u="1"/>
        <s v="4L0955275  GRU" u="1"/>
        <s v="8R0907807G" u="1"/>
        <s v="1K0979416" u="1"/>
        <s v="8E0857535E" u="1"/>
        <s v="8N0853601A" u="1"/>
        <s v="8K0959851D V10" u="1"/>
        <s v="WHT007212B" u="1"/>
        <s v="8P4807393A" u="1"/>
        <s v="D  176600M1" u="1"/>
        <s v="06K109210AF" u="1"/>
        <s v="0B1105561C" u="1"/>
        <s v="8P4945258A" u="1"/>
        <s v="N  91004001" u="1"/>
        <s v="3C0915443A" u="1"/>
        <s v="4B0513032D" u="1"/>
        <s v="06H109158N" u="1"/>
        <s v="4L0955276  GRU" u="1"/>
        <s v="8P4807378B" u="1"/>
        <s v="8E9955425C" u="1"/>
        <s v="8W5945097" u="1"/>
        <s v="8R0827505A" u="1"/>
        <s v="8K1941509A V10" u="1"/>
        <s v="06K109467P" u="1"/>
        <s v="4F1955023K" u="1"/>
        <s v="8X1998002A" u="1"/>
        <s v="N  90665001" u="1"/>
        <s v="8R0955711C" u="1"/>
        <s v="8V0955711B" u="1"/>
        <s v="4M0857536A" u="1"/>
        <s v="8P4839085A" u="1"/>
        <s v="4F0998281B" u="1"/>
        <s v="8V4035793  4PK" u="1"/>
        <s v="8E0959455K" u="1"/>
        <s v="0CS409400" u="1"/>
        <s v="8P4807394A" u="1"/>
        <s v="8T0837879  GRU" u="1"/>
        <s v="8U1955425" u="1"/>
        <s v="8E0857536D" u="1"/>
        <s v="4F1837015E" u="1"/>
        <s v="8E1955425A" u="1"/>
        <s v="8T0823359" u="1"/>
        <s v="8T0807647  1RR" u="1"/>
        <s v="4L0823359" u="1"/>
        <s v="4F0919281  5PR" u="1"/>
        <s v="4L1820021B" u="1"/>
        <s v="8J0919303" u="1"/>
        <s v="8E0609721AS" u="1"/>
        <s v="8P4837477A" u="1"/>
        <s v="4B0601170  7ZJ" u="1"/>
        <s v="4G5945097" u="1"/>
        <s v="4G8955988" u="1"/>
        <s v="8P0998002A" u="1"/>
        <s v="8R0513035E" u="1"/>
        <s v="8N0959565  01C" u="1"/>
      </sharedItems>
    </cacheField>
    <cacheField name="Casier Scanné" numFmtId="0">
      <sharedItems containsBlank="1" containsMixedTypes="1" containsNumber="1" containsInteger="1" minValue="10200" maxValue="21206" count="121">
        <s v="034905"/>
        <s v="034904"/>
        <s v="034903"/>
        <s v="034901"/>
        <s v="034907"/>
        <s v="034906"/>
        <s v="034902"/>
        <m/>
        <n v="10400" u="1"/>
        <n v="20604" u="1"/>
        <n v="21101" u="1"/>
        <n v="10405" u="1"/>
        <n v="20401" u="1"/>
        <n v="10202" u="1"/>
        <n v="21202" u="1"/>
        <n v="11201" u="1"/>
        <n v="20502" u="1"/>
        <n v="11206" u="1"/>
        <n v="20806" u="1"/>
        <n v="11003" u="1"/>
        <n v="20106" u="1"/>
        <n v="20603" u="1"/>
        <n v="21100" u="1"/>
        <n v="10805" u="1"/>
        <n v="20704" u="1"/>
        <n v="21201" u="1"/>
        <n v="20501" u="1"/>
        <n v="10602" u="1"/>
        <n v="20805" u="1"/>
        <n v="20105" u="1"/>
        <n v="20602" u="1"/>
        <n v="10404" u="1"/>
        <n v="20906" u="1"/>
        <n v="10201" u="1"/>
        <n v="20206" u="1"/>
        <n v="20703" u="1"/>
        <n v="10206" u="1"/>
        <n v="20500" u="1"/>
        <n v="20804" u="1"/>
        <n v="11002" u="1"/>
        <n v="20104" u="1"/>
        <n v="20601" u="1"/>
        <n v="20905" u="1"/>
        <n v="10804" u="1"/>
        <n v="20205" u="1"/>
        <n v="20702" u="1"/>
        <n v="10601" u="1"/>
        <n v="21006" u="1"/>
        <n v="10606" u="1"/>
        <n v="20306" u="1"/>
        <n v="20803" u="1"/>
        <n v="20103" u="1"/>
        <n v="10403" u="1"/>
        <n v="20904" u="1"/>
        <n v="10200" u="1"/>
        <n v="20204" u="1"/>
        <n v="20701" u="1"/>
        <n v="10205" u="1"/>
        <n v="11204" u="1"/>
        <n v="21005" u="1"/>
        <n v="20305" u="1"/>
        <n v="20802" u="1"/>
        <n v="11001" u="1"/>
        <n v="20102" u="1"/>
        <n v="11006" u="1"/>
        <n v="21106" u="1"/>
        <n v="20406" u="1"/>
        <n v="20903" u="1"/>
        <n v="10803" u="1"/>
        <n v="20203" u="1"/>
        <n v="21004" u="1"/>
        <n v="10605" u="1"/>
        <n v="20304" u="1"/>
        <n v="20801" u="1"/>
        <n v="20101" u="1"/>
        <n v="10402" u="1"/>
        <n v="20405" u="1"/>
        <n v="20902" u="1"/>
        <n v="20202" u="1"/>
        <n v="10204" u="1"/>
        <n v="21206" u="1"/>
        <n v="11203" u="1"/>
        <n v="20506" u="1"/>
        <n v="21003" u="1"/>
        <n v="20303" u="1"/>
        <n v="11000" u="1"/>
        <n v="11005" u="1"/>
        <n v="21104" u="1"/>
        <n v="20404" u="1"/>
        <n v="20901" u="1"/>
        <n v="10802" u="1"/>
        <n v="20201" u="1"/>
        <n v="21205" u="1"/>
        <n v="20505" u="1"/>
        <n v="21002" u="1"/>
        <n v="10604" u="1"/>
        <n v="20302" u="1"/>
        <n v="10401" u="1"/>
        <n v="20606" u="1"/>
        <n v="21103" u="1"/>
        <n v="10406" u="1"/>
        <n v="20403" u="1"/>
        <n v="20900" u="1"/>
        <n v="10203" u="1"/>
        <n v="21204" u="1"/>
        <n v="11202" u="1"/>
        <n v="20504" u="1"/>
        <n v="21001" u="1"/>
        <n v="20301" u="1"/>
        <n v="11004" u="1"/>
        <n v="20605" u="1"/>
        <n v="21102" u="1"/>
        <n v="20402" u="1"/>
        <n v="10801" u="1"/>
        <n v="10806" u="1"/>
        <n v="20706" u="1"/>
        <n v="21203" u="1"/>
        <n v="20503" u="1"/>
        <n v="21000" u="1"/>
        <n v="10603" u="1"/>
        <n v="20300" u="1"/>
      </sharedItems>
    </cacheField>
    <cacheField name="Quantité scannée" numFmtId="0">
      <sharedItems containsBlank="1"/>
    </cacheField>
    <cacheField name="Casier Théorique" numFmtId="0">
      <sharedItems containsBlank="1" containsMixedTypes="1" containsNumber="1" containsInteger="1" minValue="10200" maxValue="21206" count="118">
        <s v="034905"/>
        <s v="034904"/>
        <s v="034903"/>
        <s v="034901"/>
        <s v="******"/>
        <s v="034906"/>
        <s v="034902"/>
        <s v="034907"/>
        <m/>
        <n v="10400" u="1"/>
        <n v="20604" u="1"/>
        <n v="21101" u="1"/>
        <n v="10405" u="1"/>
        <n v="10902" u="1"/>
        <n v="20401" u="1"/>
        <n v="10202" u="1"/>
        <n v="21202" u="1"/>
        <n v="11201" u="1"/>
        <n v="20502" u="1"/>
        <n v="11206" u="1"/>
        <n v="20806" u="1"/>
        <n v="11003" u="1"/>
        <n v="20106" u="1"/>
        <n v="20603" u="1"/>
        <n v="21100" u="1"/>
        <n v="10805" u="1"/>
        <n v="20704" u="1"/>
        <n v="21201" u="1"/>
        <n v="20501" u="1"/>
        <n v="10602" u="1"/>
        <n v="20805" u="1"/>
        <n v="20105" u="1"/>
        <n v="20602" u="1"/>
        <n v="10404" u="1"/>
        <n v="20906" u="1"/>
        <n v="10201" u="1"/>
        <n v="20206" u="1"/>
        <n v="20703" u="1"/>
        <n v="10206" u="1"/>
        <n v="20804" u="1"/>
        <n v="11002" u="1"/>
        <n v="20104" u="1"/>
        <n v="20601" u="1"/>
        <n v="10804" u="1"/>
        <n v="20205" u="1"/>
        <n v="20702" u="1"/>
        <n v="10601" u="1"/>
        <n v="21006" u="1"/>
        <n v="20306" u="1"/>
        <n v="20803" u="1"/>
        <n v="20103" u="1"/>
        <n v="10403" u="1"/>
        <n v="10200" u="1"/>
        <n v="20204" u="1"/>
        <n v="20701" u="1"/>
        <n v="10205" u="1"/>
        <n v="11204" u="1"/>
        <n v="21005" u="1"/>
        <n v="20305" u="1"/>
        <n v="20802" u="1"/>
        <n v="11001" u="1"/>
        <n v="20102" u="1"/>
        <n v="11006" u="1"/>
        <n v="21106" u="1"/>
        <n v="20406" u="1"/>
        <n v="20903" u="1"/>
        <n v="10803" u="1"/>
        <n v="20203" u="1"/>
        <n v="21004" u="1"/>
        <n v="10605" u="1"/>
        <n v="20304" u="1"/>
        <n v="20801" u="1"/>
        <n v="20101" u="1"/>
        <n v="10402" u="1"/>
        <n v="21105" u="1"/>
        <n v="20405" u="1"/>
        <n v="20902" u="1"/>
        <n v="20202" u="1"/>
        <n v="10204" u="1"/>
        <n v="21206" u="1"/>
        <n v="11203" u="1"/>
        <n v="20506" u="1"/>
        <n v="21003" u="1"/>
        <n v="20303" u="1"/>
        <n v="11000" u="1"/>
        <n v="11005" u="1"/>
        <n v="21104" u="1"/>
        <n v="20404" u="1"/>
        <n v="20901" u="1"/>
        <n v="10802" u="1"/>
        <n v="20201" u="1"/>
        <n v="21205" u="1"/>
        <n v="20505" u="1"/>
        <n v="21002" u="1"/>
        <n v="10604" u="1"/>
        <n v="20302" u="1"/>
        <n v="10401" u="1"/>
        <n v="20606" u="1"/>
        <n v="21103" u="1"/>
        <n v="10406" u="1"/>
        <n v="20403" u="1"/>
        <n v="20900" u="1"/>
        <n v="10203" u="1"/>
        <n v="21204" u="1"/>
        <n v="11202" u="1"/>
        <n v="20504" u="1"/>
        <n v="21001" u="1"/>
        <n v="20301" u="1"/>
        <n v="11004" u="1"/>
        <n v="20605" u="1"/>
        <n v="21102" u="1"/>
        <n v="20402" u="1"/>
        <n v="10801" u="1"/>
        <n v="20706" u="1"/>
        <n v="21203" u="1"/>
        <n v="20503" u="1"/>
        <n v="10603" u="1"/>
        <n v="20300" u="1"/>
      </sharedItems>
    </cacheField>
    <cacheField name="Quantité Théorique" numFmtId="0">
      <sharedItems containsBlank="1" containsMixedTypes="1" containsNumber="1" containsInteger="1" minValue="1" maxValue="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166.60719884259" createdVersion="4" refreshedVersion="6" minRefreshableVersion="3" recordCount="31" xr:uid="{00000000-000A-0000-FFFF-FFFF09000000}">
  <cacheSource type="worksheet">
    <worksheetSource ref="A1:E1048576" sheet="Code a barre"/>
  </cacheSource>
  <cacheFields count="5">
    <cacheField name="Produit" numFmtId="0">
      <sharedItems containsBlank="1" count="2743">
        <s v="012409413"/>
        <s v="03C103935C 9B9"/>
        <s v="03D103109C"/>
        <s v="06K109467K"/>
        <s v="1C0909605C 00E"/>
        <s v="1K0199855BA"/>
        <s v="1K1858544  9B9"/>
        <s v="357411313A"/>
        <s v="3C0867333"/>
        <s v="3C5863463AC1BS"/>
        <s v="3DD951221A"/>
        <s v="4E0407694R"/>
        <s v="4H0407694G"/>
        <s v="4L0910566B"/>
        <s v="4L0910568B"/>
        <s v="6J0823730C"/>
        <s v="6J0955751B"/>
        <s v="6Q0423803P"/>
        <s v="7L0407182G"/>
        <s v="7M0407181A"/>
        <s v="8A0407465"/>
        <s v="8E0131561M"/>
        <s v="8E0407693AL"/>
        <s v="8E0407694AG"/>
        <s v="8K0407510R"/>
        <s v="8K0407515"/>
        <s v="8K0505324H"/>
        <s v="8T0823721"/>
        <s v="N  10141003"/>
        <m/>
        <s v="2Z0145828B" u="1"/>
        <s v="06B121111K" u="1"/>
        <s v="3R0413031" u="1"/>
        <s v="06B109244" u="1"/>
        <s v="2H0971068" u="1"/>
        <s v="079103051F" u="1"/>
        <s v="8R0807246" u="1"/>
        <s v="3C0805148A" u="1"/>
        <s v="6RF199315D" u="1"/>
        <s v="D  00940104" u="1"/>
        <s v="059121104A" u="1"/>
        <s v="5G6877297A" u="1"/>
        <s v="8K0612107C" u="1"/>
        <s v="4F1927225C" u="1"/>
        <s v="8J1837016A" u="1"/>
        <s v="6K0711155E" u="1"/>
        <s v="5K0971582" u="1"/>
        <s v="04E115561H" u="1"/>
        <s v="8R0805608B" u="1"/>
        <s v="8T8813295" u="1"/>
        <s v="4G0959855  5PR" u="1"/>
        <s v="8K0941285N" u="1"/>
        <s v="N  91204501" u="1"/>
        <s v="8T0601170" u="1"/>
        <s v="5G6817123" u="1"/>
        <s v="1S0413031B" u="1"/>
        <s v="8V5945106A" u="1"/>
        <s v="7E0407452MX" u="1"/>
        <s v="5K0837462D" u="1"/>
        <s v="3C0809411C" u="1"/>
        <s v="3Q0407152E" u="1"/>
        <s v="8K0611021A" u="1"/>
        <s v="8K0959565E WEP" u="1"/>
        <s v="3AB998002" u="1"/>
        <s v="077117021Q" u="1"/>
        <s v="6V0807109B" u="1"/>
        <s v="6R0857561  Y20" u="1"/>
        <s v="JNV521145" u="1"/>
        <s v="4F0805263C" u="1"/>
        <s v="3C0803126" u="1"/>
        <s v="1K0998262L" u="1"/>
        <s v="D  176404M2" u="1"/>
        <s v="8T0951223" u="1"/>
        <s v="4H0498625E" u="1"/>
        <s v="3AE813320" u="1"/>
        <s v="1K5831299J" u="1"/>
        <s v="8T0807283C" u="1"/>
        <s v="8W0698151AG" u="1"/>
        <s v="0AM311562K" u="1"/>
        <s v="6RG807109C" u="1"/>
        <s v="03G903315A" u="1"/>
        <s v="4F0910132C" u="1"/>
        <s v="04C905616D" u="1"/>
        <s v="8X0807251" u="1"/>
        <s v="8W0505311E" u="1"/>
        <s v="06H133201AN" u="1"/>
        <s v="1K0423812J" u="1"/>
        <s v="7P0807309" u="1"/>
        <s v="8W0121405E" u="1"/>
        <s v="4G0807113A" u="1"/>
        <s v="03G141031P" u="1"/>
        <s v="4L0827280  01C" u="1"/>
        <s v="8K0807682K 01C" u="1"/>
        <s v="06E145100T" u="1"/>
        <s v="8E0864207F 6PS" u="1"/>
        <s v="06F129101R" u="1"/>
        <s v="4L0807681  01C" u="1"/>
        <s v="8K0615601J" u="1"/>
        <s v="03C115561H" u="1"/>
        <s v="06B115611R" u="1"/>
        <s v="4F0317826" u="1"/>
        <s v="06K127025B" u="1"/>
        <s v="4F0419811E" u="1"/>
        <s v="6R0513025BB" u="1"/>
        <s v="8W0407693B" u="1"/>
        <s v="G  052529A2" u="1"/>
        <s v="059903341R" u="1"/>
        <s v="8K0407510N" u="1"/>
        <s v="1T0498621" u="1"/>
        <s v="4F9910155" u="1"/>
        <s v="5Q0413023DA" u="1"/>
        <s v="021115562A" u="1"/>
        <s v="2E0513029F" u="1"/>
        <s v="5Q0413023DB" u="1"/>
        <s v="8K5971821A 01C" u="1"/>
        <s v="4L0862153D" u="1"/>
        <s v="6R0407366B" u="1"/>
        <s v="0B1105266AF" u="1"/>
        <s v="8R0121081M" u="1"/>
        <s v="0B1105266AG" u="1"/>
        <s v="8E1820021E" u="1"/>
        <s v="8W5827302A" u="1"/>
        <s v="03C145299C" u="1"/>
        <s v="04C129620C" u="1"/>
        <s v="8U1998002" u="1"/>
        <s v="079903341F" u="1"/>
        <s v="2Z0311427" u="1"/>
        <s v="028127435C" u="1"/>
        <s v="03L141016N" u="1"/>
        <s v="06J117021Q" u="1"/>
        <s v="8P4813307A" u="1"/>
        <s v="059906088A" u="1"/>
        <s v="5C0407256" u="1"/>
        <s v="8E0609722AP" u="1"/>
        <s v="8K0941531ASWEP" u="1"/>
        <s v="8V0949102" u="1"/>
        <s v="059131385H" u="1"/>
        <s v="G  052911A2" u="1"/>
        <s v="2Z0903015" u="1"/>
        <s v="1K0820859S" u="1"/>
        <s v="8T0951230C" u="1"/>
        <s v="0B1141031L" u="1"/>
        <s v="1K0407271LA" u="1"/>
        <s v="8P4827505D" u="1"/>
        <s v="8P4807378B" u="1"/>
        <s v="8E0611931CT" u="1"/>
        <s v="4L0807285A T94" u="1"/>
        <s v="2Z0398199" u="1"/>
        <s v="038103483D" u="1"/>
        <s v="7L0498201A" u="1"/>
        <s v="4L0955407  1P9" u="1"/>
        <s v="06A103663C" u="1"/>
        <s v="8K0959855A V10" u="1"/>
        <s v="8D0413031BM" u="1"/>
        <s v="8E0260701BS" u="1"/>
        <s v="03F109611C" u="1"/>
        <s v="4G0407253A" u="1"/>
        <s v="4L0807681B 01C" u="1"/>
        <s v="8E9955425C" u="1"/>
        <s v="5G6813328" u="1"/>
        <s v="3AE839462C" u="1"/>
        <s v="4M0505291D" u="1"/>
        <s v="TAE103483" u="1"/>
        <s v="8U0807309D" u="1"/>
        <s v="6V0601147  Z31" u="1"/>
        <s v="04E121605E" u="1"/>
        <s v="4G0805201" u="1"/>
        <s v="06E121045E" u="1"/>
        <s v="6C0407271HX" u="1"/>
        <s v="04E145299N" u="1"/>
        <s v="6R6809411B" u="1"/>
        <s v="6R6813320C" u="1"/>
        <s v="4G0127400C" u="1"/>
        <s v="G  052549A2" u="1"/>
        <s v="06K103495AF" u="1"/>
        <s v="2R0201589B" u="1"/>
        <s v="06H103495AH" u="1"/>
        <s v="1K0698451G" u="1"/>
        <s v="1K0253141L" u="1"/>
        <s v="8T0860285" u="1"/>
        <s v="06H103495AK" u="1"/>
        <s v="8E0611021B" u="1"/>
        <s v="06E903137T" u="1"/>
        <s v="4G0953568A" u="1"/>
        <s v="4B3698451A" u="1"/>
        <s v="2W0698211" u="1"/>
        <s v="701407271M" u="1"/>
        <s v="6Q0513025BL" u="1"/>
        <s v="8K0399059B" u="1"/>
        <s v="6Q0513025BM" u="1"/>
        <s v="6P8813303" u="1"/>
        <s v="5Q0407152R" u="1"/>
        <s v="1K0413031DC" u="1"/>
        <s v="6Q0513025BN" u="1"/>
        <s v="8P0807682E 9B9" u="1"/>
        <s v="1J5813320K" u="1"/>
        <s v="04E903015AX" u="1"/>
        <s v="1K0413031DE" u="1"/>
        <s v="2K5413031" u="1"/>
        <s v="8W0505324F" u="1"/>
        <s v="8XA941699" u="1"/>
        <s v="045115433D" u="1"/>
        <s v="4G0407271D" u="1"/>
        <s v="06F127025M" u="1"/>
        <s v="5NA821135" u="1"/>
        <s v="8U0941121" u="1"/>
        <s v="7L0807109E" u="1"/>
        <s v="3C0807109C" u="1"/>
        <s v="079198405D" u="1"/>
        <s v="6N0513031H" u="1"/>
        <s v="1K0498099G" u="1"/>
        <s v="2R0130105B" u="1"/>
        <s v="1K0199232J" u="1"/>
        <s v="059198405" u="1"/>
        <s v="1K0423810A" u="1"/>
        <s v="7L0498287" u="1"/>
        <s v="03G109244" u="1"/>
        <s v="8E0839401B" u="1"/>
        <s v="4H1955426B" u="1"/>
        <s v="3Q0407761AX" u="1"/>
        <s v="02E911023SX" u="1"/>
        <s v="5Q0411315A" u="1"/>
        <s v="06H103483C" u="1"/>
        <s v="5K0807651D" u="1"/>
        <s v="8K0505145B" u="1"/>
        <s v="8L0807109F" u="1"/>
        <s v="8X0807109C" u="1"/>
        <s v="04E127025B" u="1"/>
        <s v="7L6862560Q" u="1"/>
        <s v="4M0807681D GXE" u="1"/>
        <s v="4G5853345D 2ZZ" u="1"/>
        <s v="03G145276A" u="1"/>
        <s v="N  0195339" u="1"/>
        <s v="1S0500051A" u="1"/>
        <s v="6RF513025A" u="1"/>
        <s v="4H0951253C" u="1"/>
        <s v="3Q0407271AQ" u="1"/>
        <s v="5Q0407271CB" u="1"/>
        <s v="8T8827552B" u="1"/>
        <s v="8E0863278CJ1ZH" u="1"/>
        <s v="8V0857951  3Q7" u="1"/>
        <s v="3C0601147D SMC" u="1"/>
        <s v="038903315AN" u="1"/>
        <s v="8K0412377C" u="1"/>
        <s v="059903137T" u="1"/>
        <s v="6Q4837461J" u="1"/>
        <s v="8K0407689G" u="1"/>
        <s v="8J0698151C" u="1"/>
        <s v="4F0945459B" u="1"/>
        <s v="5E0807109" u="1"/>
        <s v="8K0862153H" u="1"/>
        <s v="8K0407506P" u="1"/>
        <s v="8K1820021C" u="1"/>
        <s v="06F103221E" u="1"/>
        <s v="8W0505361E" u="1"/>
        <s v="8R0853927  2ZZ" u="1"/>
        <s v="2E0407304N" u="1"/>
        <s v="8T0919070B" u="1"/>
        <s v="4B0998002" u="1"/>
        <s v="1K5833307J" u="1"/>
        <s v="059903341F" u="1"/>
        <s v="06H121492D" u="1"/>
        <s v="8D0121403L" u="1"/>
        <s v="06A905430AJ" u="1"/>
        <s v="4G0121403G" u="1"/>
        <s v="4F0941699" u="1"/>
        <s v="8K0407510B" u="1"/>
        <s v="TF3721405" u="1"/>
        <s v="3C0809146A" u="1"/>
        <s v="2Z0521291" u="1"/>
        <s v="4M0498625C" u="1"/>
        <s v="03F103560B" u="1"/>
        <s v="06H103600AA" u="1"/>
        <s v="0B5398048C" u="1"/>
        <s v="8K0505432AK" u="1"/>
        <s v="4F0839015C" u="1"/>
        <s v="4F0919133B" u="1"/>
        <s v="2H0521102L" u="1"/>
        <s v="8P0941700A" u="1"/>
        <s v="4G8941453A" u="1"/>
        <s v="8R0121081A" u="1"/>
        <s v="06A905430AP" u="1"/>
        <s v="8K0807683" u="1"/>
        <s v="8K0399315G" u="1"/>
        <s v="4G1857409AE01C" u="1"/>
        <s v="8K0863278A 1ZH" u="1"/>
        <s v="06A905430AQ" u="1"/>
        <s v="0B1141719K" u="1"/>
        <s v="06J103600AF" u="1"/>
        <s v="8H0853741  2ZZ" u="1"/>
        <s v="2H0130308Q" u="1"/>
        <s v="8K0505432AP" u="1"/>
        <s v="5Q0505224D" u="1"/>
        <s v="022145276A" u="1"/>
        <s v="6RF407761C" u="1"/>
        <s v="06L117021E" u="1"/>
        <s v="2Z0903165P" u="1"/>
        <s v="8T0807682H 01C" u="1"/>
        <s v="8F0858523  01C" u="1"/>
        <s v="8R0199381AG" u="1"/>
        <s v="06B133062P" u="1"/>
        <s v="1J0413031DQ" u="1"/>
        <s v="8R0199381AH" u="1"/>
        <s v="038121144A" u="1"/>
        <s v="3B0512131H" u="1"/>
        <s v="06D109601M" u="1"/>
        <s v="8R0199381AJ" u="1"/>
        <s v="8R0199381AK" u="1"/>
        <s v="5Q0199262BF" u="1"/>
        <s v="6Q0407255T" u="1"/>
        <s v="2H0407151A" u="1"/>
        <s v="5N0809147" u="1"/>
        <s v="4F0513032AK" u="1"/>
        <s v="8R0199381AL" u="1"/>
        <s v="8K0121101M" u="1"/>
        <s v="8R0199381AM" u="1"/>
        <s v="4G0857536A" u="1"/>
        <s v="06F133781L" u="1"/>
        <s v="6J4813320" u="1"/>
        <s v="04E103469Q" u="1"/>
        <s v="T75121484" u="1"/>
        <s v="6J8813320" u="1"/>
        <s v="8P0863387D 6PS" u="1"/>
        <s v="06D121132C" u="1"/>
        <s v="8K0512131K" u="1"/>
        <s v="3B7955681" u="1"/>
        <s v="0B5325330A" u="1"/>
        <s v="1K1611349D" u="1"/>
        <s v="3C8809411B" u="1"/>
        <s v="06H145701L" u="1"/>
        <s v="8E0422821C" u="1"/>
        <s v="8W0827503" u="1"/>
        <s v="8T0941699E" u="1"/>
        <s v="8R1998002" u="1"/>
        <s v="8W0505432T" u="1"/>
        <s v="03L105266DE" u="1"/>
        <s v="7L6513028" u="1"/>
        <s v="4M0615121P" u="1"/>
        <s v="8K0941700B" u="1"/>
        <s v="G  052171A2" u="1"/>
        <s v="2E0407151M" u="1"/>
        <s v="TF3103211" u="1"/>
        <s v="4G5853742  2ZZ" u="1"/>
        <s v="04C109111B" u="1"/>
        <s v="03L109244D" u="1"/>
        <s v="8E0498099D" u="1"/>
        <s v="8K0121081CA" u="1"/>
        <s v="5K6813320C" u="1"/>
        <s v="8E0407253E" u="1"/>
        <s v="8V0698151K" u="1"/>
        <s v="1Q0513029A" u="1"/>
        <s v="8V4807109C" u="1"/>
        <s v="058115136" u="1"/>
        <s v="04E198725" u="1"/>
        <s v="8R0907807G" u="1"/>
        <s v="6X0407151A" u="1"/>
        <s v="4F0121055P" u="1"/>
        <s v="4G0807648  T94" u="1"/>
        <s v="03C105269P" u="1"/>
        <s v="3R0807305" u="1"/>
        <s v="06H121497B" u="1"/>
        <s v="8J0919303" u="1"/>
        <s v="8R0853888B" u="1"/>
        <s v="8R0802215A" u="1"/>
        <s v="8R0927156S" u="1"/>
        <s v="8E1819373R" u="1"/>
        <s v="038903137T" u="1"/>
        <s v="WHT001688" u="1"/>
        <s v="8K0971035G" u="1"/>
        <s v="5F3837462D" u="1"/>
        <s v="0B5315105TA" u="1"/>
        <s v="5Q0513049FF" u="1"/>
        <s v="1K1614106AK" u="1"/>
        <s v="8K0721257E" u="1"/>
        <s v="2Z0115611J" u="1"/>
        <s v="03L903137T" u="1"/>
        <s v="4F0959851G 5PR" u="1"/>
        <s v="1K1614106AM" u="1"/>
        <s v="873809835" u="1"/>
        <s v="8R0698151AB" u="1"/>
        <s v="N  91130801" u="1"/>
        <s v="06J103221" u="1"/>
        <s v="4L0951223A" u="1"/>
        <s v="2RK115441A" u="1"/>
        <s v="3Q0411303A" u="1"/>
        <s v="03F105269" u="1"/>
        <s v="1K0411303AM" u="1"/>
        <s v="8V0498625" u="1"/>
        <s v="5Q0513049FN" u="1"/>
        <s v="4H0615121Q" u="1"/>
        <s v="5Q0820803F" u="1"/>
        <s v="8P0941509" u="1"/>
        <s v="03F905430L" u="1"/>
        <s v="1K0411303AR" u="1"/>
        <s v="4F0853742  2ZZ" u="1"/>
        <s v="4M0919309B" u="1"/>
        <s v="4G9955711C" u="1"/>
        <s v="6RF411305A" u="1"/>
        <s v="8W5853742  2ZZ" u="1"/>
        <s v="8V5854327A 9B9" u="1"/>
        <s v="1K0803107C" u="1"/>
        <s v="2H0809882" u="1"/>
        <s v="06K109467P" u="1"/>
        <s v="068115561F" u="1"/>
        <s v="3AA837462C" u="1"/>
        <s v="8Z0853605  2ZZ" u="1"/>
        <s v="8E0598611C" u="1"/>
        <s v="8R0615301G" u="1"/>
        <s v="8U0807109C" u="1"/>
        <s v="8K0411317B" u="1"/>
        <s v="2R0127177E" u="1"/>
        <s v="5G0955453M" u="1"/>
        <s v="1H0959855  01C" u="1"/>
        <s v="4F0959855A 5PR" u="1"/>
        <s v="4G5945097" u="1"/>
        <s v="8R0955453B" u="1"/>
        <s v="03C141031DX" u="1"/>
        <s v="JZW413031N" u="1"/>
        <s v="2T2198151" u="1"/>
        <s v="1K0698151F" u="1"/>
        <s v="2E0422145B" u="1"/>
        <s v="06K109469M" u="1"/>
        <s v="079127025AF" u="1"/>
        <s v="1T0145790B" u="1"/>
        <s v="4G0407689C" u="1"/>
        <s v="2E0821178" u="1"/>
        <s v="2Z0903165D" u="1"/>
        <s v="6Q0513025AH" u="1"/>
        <s v="1K0412331C" u="1"/>
        <s v="02J141719C" u="1"/>
        <s v="07D903315J" u="1"/>
        <s v="2TB798121" u="1"/>
        <s v="8K0698451B" u="1"/>
        <s v="420698451D" u="1"/>
        <s v="2Z0121179C" u="1"/>
        <s v="7H0612105D" u="1"/>
        <s v="1K0407763HX" u="1"/>
        <s v="06B905433A" u="1"/>
        <s v="8R0121081AQ" u="1"/>
        <s v="06K907386B" u="1"/>
        <s v="4F0127435A" u="1"/>
        <s v="3G0807651B" u="1"/>
        <s v="6R0413031F" u="1"/>
        <s v="WHT003463" u="1"/>
        <s v="8T0853102  2ZZ" u="1"/>
        <s v="8K0407151F" u="1"/>
        <s v="8K0809219" u="1"/>
        <s v="6RF413031F" u="1"/>
        <s v="1K0955453S" u="1"/>
        <s v="2TJ698431" u="1"/>
        <s v="8V0947122" u="1"/>
        <s v="038117021E" u="1"/>
        <s v="4E0853742  2ZZ" u="1"/>
        <s v="8E0501611J" u="1"/>
        <s v="8V0857535H" u="1"/>
        <s v="1K6813309B" u="1"/>
        <s v="03P131512E" u="1"/>
        <s v="4L1955407A 1P9" u="1"/>
        <s v="2Z0511151A" u="1"/>
        <s v="8K0959651" u="1"/>
        <s v="4G0698151J" u="1"/>
        <s v="6R0721405C" u="1"/>
        <s v="045109479B" u="1"/>
        <s v="071957147" u="1"/>
        <s v="8W0407509B" u="1"/>
        <s v="028260849H" u="1"/>
        <s v="7H0601151C 9B9" u="1"/>
        <s v="1K4809220" u="1"/>
        <s v="8K0253115L" u="1"/>
        <s v="8W5945097" u="1"/>
        <s v="8K0959655J" u="1"/>
        <s v="06H121065D" u="1"/>
        <s v="8W0199372CA" u="1"/>
        <s v="4H0951221" u="1"/>
        <s v="8E0121049N" u="1"/>
        <s v="1J0201511A" u="1"/>
        <s v="1K1611301C" u="1"/>
        <s v="6RF407151B" u="1"/>
        <s v="8V5821467B" u="1"/>
        <s v="8K0907063DL" u="1"/>
        <s v="0CS311113A" u="1"/>
        <s v="06J145100G" u="1"/>
        <s v="8E0399105HB" u="1"/>
        <s v="2S0941038" u="1"/>
        <s v="06E115611E" u="1"/>
        <s v="4F0857536AE" u="1"/>
        <s v="1K5831307J" u="1"/>
        <s v="4F0121107AG" u="1"/>
        <s v="4F0857536AH" u="1"/>
        <s v="6R0615301" u="1"/>
        <s v="5G0601171  XQI" u="1"/>
        <s v="03F103560A" u="1"/>
        <s v="8T0513035M" u="1"/>
        <s v="079903133BG" u="1"/>
        <s v="4G0807284" u="1"/>
        <s v="077115433B" u="1"/>
        <s v="1K0907543G" u="1"/>
        <s v="5Q0411303N" u="1"/>
        <s v="038131501AN" u="1"/>
        <s v="4F0615426D" u="1"/>
        <s v="1J0199313M" u="1"/>
        <s v="8U0853742  2ZZ" u="1"/>
        <s v="5E0601147D Z31" u="1"/>
        <s v="6J4863459F 4W4" u="1"/>
        <s v="8K5861325A Q0D" u="1"/>
        <s v="7L6615601G" u="1"/>
        <s v="03L115433C" u="1"/>
        <s v="8X1955426A" u="1"/>
        <s v="06C141117" u="1"/>
        <s v="8D0407452AX" u="1"/>
        <s v="4G0423812A" u="1"/>
        <s v="2K5807305" u="1"/>
        <s v="5N0807651B" u="1"/>
        <s v="4F0201511E" u="1"/>
        <s v="6Q0407256AC" u="1"/>
        <s v="06E903133M" u="1"/>
        <s v="4F0412131G" u="1"/>
        <s v="8W0807309B" u="1"/>
        <s v="4G0809967" u="1"/>
        <s v="6R0407152F" u="1"/>
        <s v="06J115610L" u="1"/>
        <s v="6V6813301" u="1"/>
        <s v="8V0951209" u="1"/>
        <s v="4F0127401F" u="1"/>
        <s v="4G1962107  5PR" u="1"/>
        <s v="5F4813303" u="1"/>
        <s v="2VC607403" u="1"/>
        <s v="4G0951221" u="1"/>
        <s v="8T0881325B 4PK" u="1"/>
        <s v="04C133062D" u="1"/>
        <s v="5K0837462B" u="1"/>
        <s v="2Z0311132" u="1"/>
        <s v="8E0505312AC" u="1"/>
        <s v="5N0614109AJBEF" u="1"/>
        <s v="8E0505312AE" u="1"/>
        <s v="04E109601A" u="1"/>
        <s v="N  91020001" u="1"/>
        <s v="7H0511407A" u="1"/>
        <s v="6RG803091" u="1"/>
        <s v="7P0805551" u="1"/>
        <s v="03L105266CE" u="1"/>
        <s v="06D109611L" u="1"/>
        <s v="2TB417045" u="1"/>
        <s v="4L0807697" u="1"/>
        <s v="4L0949102A" u="1"/>
        <s v="8K0407509P" u="1"/>
        <s v="8J1837015F" u="1"/>
        <s v="5F4827933C GRU" u="1"/>
        <s v="5Q0407764CX" u="1"/>
        <s v="6C0127400" u="1"/>
        <s v="8U0955453L" u="1"/>
        <s v="038103663B" u="1"/>
        <s v="5Q0412249E" u="1"/>
        <s v="6Q0809105F" u="1"/>
        <s v="03L109244C" u="1"/>
        <s v="3B0498203F" u="1"/>
        <s v="8V1955407  1P9" u="1"/>
        <s v="8K0407613B" u="1"/>
        <s v="3AA807109B" u="1"/>
        <s v="5K0807109M" u="1"/>
        <s v="8R0813303" u="1"/>
        <s v="4M0698151H" u="1"/>
        <s v="575807305A" u="1"/>
        <s v="8V0807109B" u="1"/>
        <s v="4F0615301E" u="1"/>
        <s v="0CS409400" u="1"/>
        <s v="2T2121004" u="1"/>
        <s v="2E0413023BR" u="1"/>
        <s v="4F0615601E" u="1"/>
        <s v="5C6807651" u="1"/>
        <s v="06J103603AF" u="1"/>
        <s v="2E0413023BT" u="1"/>
        <s v="1K0254401JX" u="1"/>
        <s v="8E0959455K" u="1"/>
        <s v="6R1614106C" u="1"/>
        <s v="4F1955023K" u="1"/>
        <s v="04E141031CX" u="1"/>
        <s v="8U0951209" u="1"/>
        <s v="8K0198381BN" u="1"/>
        <s v="8W0951221" u="1"/>
        <s v="1H0201511A" u="1"/>
        <s v="5Q0412331E" u="1"/>
        <s v="8E0407506P" u="1"/>
        <s v="0B1141015D" u="1"/>
        <s v="06D107066AB" u="1"/>
        <s v="5Q0804421B" u="1"/>
        <s v="03F109601A" u="1"/>
        <s v="4F0959851F 5PR" u="1"/>
        <s v="1K5825721C" u="1"/>
        <s v="03L109601A" u="1"/>
        <s v="2Z0145828K" u="1"/>
        <s v="7L6145795H" u="1"/>
        <s v="8E0505432AF" u="1"/>
        <s v="059903018K" u="1"/>
        <s v="028127435A" u="1"/>
        <s v="6Q0906507" u="1"/>
        <s v="0CK325107F" u="1"/>
        <s v="8K0949101A" u="1"/>
        <s v="8T0959577" u="1"/>
        <s v="8T8813253" u="1"/>
        <s v="4L0810773D" u="1"/>
        <s v="4H0615121P" u="1"/>
        <s v="8T0837167A" u="1"/>
        <s v="8V5861709  4PK" u="1"/>
        <s v="8K0839015" u="1"/>
        <s v="06H121057AS" u="1"/>
        <s v="8K0505312J" u="1"/>
        <s v="06A121065DP" u="1"/>
        <s v="6J3867769C 6E8" u="1"/>
        <s v="4F0260805AE" u="1"/>
        <s v="1K0412249B" u="1"/>
        <s v="059131381AK" u="1"/>
        <s v="5C0407151D" u="1"/>
        <s v="5P0601147E 6L9" u="1"/>
        <s v="8U0955407  1P9" u="1"/>
        <s v="8E1955425A" u="1"/>
        <s v="7L0801373" u="1"/>
        <s v="3G5813319" u="1"/>
        <s v="3R0505235" u="1"/>
        <s v="3AA837462B" u="1"/>
        <s v="8K1962107A V10" u="1"/>
        <s v="8T0807681  01C" u="1"/>
        <s v="03L109611A" u="1"/>
        <s v="8R0615301F" u="1"/>
        <s v="2R0127177D" u="1"/>
        <s v="4F0906093L" u="1"/>
        <s v="8W0615121E" u="1"/>
        <s v="7L6145708H" u="1"/>
        <s v="06B905431C" u="1"/>
        <s v="1K6863459R 82V" u="1"/>
        <s v="8K0145673AJ" u="1"/>
        <s v="7E0821101A" u="1"/>
        <s v="03P103351" u="1"/>
        <s v="8K0121403T" u="1"/>
        <s v="2H0805471A" u="1"/>
        <s v="81A857535E" u="1"/>
        <s v="1K0412331B" u="1"/>
        <s v="2K0809428" u="1"/>
        <s v="8K0698451A" u="1"/>
        <s v="2T0903165" u="1"/>
        <s v="4F0615404F" u="1"/>
        <s v="06E903137R" u="1"/>
        <s v="2Z0121179B" u="1"/>
        <s v="8R0805869" u="1"/>
        <s v="3G5813301" u="1"/>
        <s v="06J903133A" u="1"/>
        <s v="7P0407271C" u="1"/>
        <s v="1K0413031BA" u="1"/>
        <s v="4L0805457" u="1"/>
        <s v="1K0092770O" u="1"/>
        <s v="8V0941699C" u="1"/>
        <s v="5Q1423056E" u="1"/>
        <s v="8P0951223C" u="1"/>
        <s v="2Z0145367G" u="1"/>
        <s v="1K0505224K" u="1"/>
        <s v="2VG141863" u="1"/>
        <s v="3C0411105AQ" u="1"/>
        <s v="06D903141D" u="1"/>
        <s v="1K0413031BE" u="1"/>
        <s v="N  91004001" u="1"/>
        <s v="6R1823633" u="1"/>
        <s v="1K0413031BF" u="1"/>
        <s v="06H903341D" u="1"/>
        <s v="079903389D" u="1"/>
        <s v="6V6809602C" u="1"/>
        <s v="8E0199351M" u="1"/>
        <s v="4L0951523C XHA" u="1"/>
        <s v="N  91026802" u="1"/>
        <s v="8W5839644  2ZZ" u="1"/>
        <s v="8K0909131D" u="1"/>
        <s v="8K0498099A" u="1"/>
        <s v="8K0955276  GRU" u="1"/>
        <s v="4F9955407" u="1"/>
        <s v="6R0721405B" u="1"/>
        <s v="1K0513029ME" u="1"/>
        <s v="03C903119D" u="1"/>
        <s v="06B103209N" u="1"/>
        <s v="5N0805931B" u="1"/>
        <s v="8R0807334" u="1"/>
        <s v="1K0498201D" u="1"/>
        <s v="06J198212A" u="1"/>
        <s v="04E109479A" u="1"/>
        <s v="4G0615121" u="1"/>
        <s v="8E0857536D" u="1"/>
        <s v="5N0805567E" u="1"/>
        <s v="8D1422893K" u="1"/>
        <s v="8T1823533B 4PK" u="1"/>
        <s v="7L6919311" u="1"/>
        <s v="06J260849F" u="1"/>
        <s v="6C6813320" u="1"/>
        <s v="06L121012A" u="1"/>
        <s v="4H0615269" u="1"/>
        <s v="06J198401H" u="1"/>
        <s v="06H109469AP" u="1"/>
        <s v="059903137R" u="1"/>
        <s v="03G121132B" u="1"/>
        <s v="8W0407689B" u="1"/>
        <s v="2S0121483A" u="1"/>
        <s v="5C6807109C" u="1"/>
        <s v="8K0407506N" u="1"/>
        <s v="0B1141117L" u="1"/>
        <s v="8V4837478" u="1"/>
        <s v="1K5813319A" u="1"/>
        <s v="1K0498203A" u="1"/>
        <s v="8E0199379BF" u="1"/>
        <s v="6RU813309" u="1"/>
        <s v="5N0498103" u="1"/>
        <s v="3B0413031Q" u="1"/>
        <s v="8E0199379BG" u="1"/>
        <s v="1J0127401A" u="1"/>
        <s v="5N0806929A" u="1"/>
        <s v="0B5321371F" u="1"/>
        <s v="8W0915459E" u="1"/>
        <s v="2RP311319A" u="1"/>
        <s v="4M0820803" u="1"/>
        <s v="8D0809110A" u="1"/>
        <s v="8R0813253" u="1"/>
        <s v="1K0804105D" u="1"/>
        <s v="8E0513036T" u="1"/>
        <s v="8T0513035L" u="1"/>
        <s v="1K0199313AL" u="1"/>
        <s v="5JH809641A" u="1"/>
        <s v="1J0413031BH" u="1"/>
        <s v="06F109257C" u="1"/>
        <s v="06H109257C" u="1"/>
        <s v="4F0839015A" u="1"/>
        <s v="N  10409104" u="1"/>
        <s v="5Q0411303M" u="1"/>
        <s v="8R0955711C" u="1"/>
        <s v="8V0955711B" u="1"/>
        <s v="8R0827505A" u="1"/>
        <s v="8W0511305AF" u="1"/>
        <s v="059121163F" u="1"/>
        <s v="1K0407365C" u="1"/>
        <s v="057115373B" u="1"/>
        <s v="06B131101J" u="1"/>
        <s v="04E109244B" u="1"/>
        <s v="N  91048802" u="1"/>
        <s v="5Q1819021A" u="1"/>
        <s v="079903133AL" u="1"/>
        <s v="8R0857536L" u="1"/>
        <s v="1S0423811A" u="1"/>
        <s v="5N0813301" u="1"/>
        <s v="5Q0407255Q" u="1"/>
        <s v="06D117021C" u="1"/>
        <s v="7H0501413D" u="1"/>
        <s v="7P6837462B" u="1"/>
        <s v="7P6839462A" u="1"/>
        <s v="06L121111H" u="1"/>
        <s v="1S0807109F" u="1"/>
        <s v="191601149" u="1"/>
        <s v="06L117021C" u="1"/>
        <s v="6RU813319" u="1"/>
        <s v="8K0698151L" u="1"/>
        <s v="4B0698151J" u="1"/>
        <s v="4F0199382BH" u="1"/>
        <s v="4F0201511D" u="1"/>
        <s v="LF9009" u="1"/>
        <s v="8E0823359A" u="1"/>
        <s v="07K903315T" u="1"/>
        <s v="5Q0919051BH" u="1"/>
        <s v="059121012A" u="1"/>
        <s v="1K0407152BC" u="1"/>
        <s v="3R0407258" u="1"/>
        <s v="4F0199382BK" u="1"/>
        <s v="6R0407152E" u="1"/>
        <s v="5F0809147" u="1"/>
        <s v="5N0805147" u="1"/>
        <s v="8P0411105B" u="1"/>
        <s v="4M0127434E" u="1"/>
        <s v="4F0199382BL" u="1"/>
        <s v="6RF601155  VZN" u="1"/>
        <s v="059911024H" u="1"/>
        <s v="8V0821468E" u="1"/>
        <s v="8T0951221" u="1"/>
        <s v="6R0807651A" u="1"/>
        <s v="6Q0075101" u="1"/>
        <s v="4H0407505F" u="1"/>
        <s v="5N0601169  XRW" u="1"/>
        <s v="1K0407152BL" u="1"/>
        <s v="5JA807109A" u="1"/>
        <s v="2E1817537" u="1"/>
        <s v="8P4862153" u="1"/>
        <s v="3C8813320A" u="1"/>
        <s v="8X1998002A" u="1"/>
        <s v="4G1998002A" u="1"/>
        <s v="8V4837085C" u="1"/>
        <s v="8P3837085" u="1"/>
        <s v="0AM325025D Z8W" u="1"/>
        <s v="1K0721388AC" u="1"/>
        <s v="JZW413031A" u="1"/>
        <s v="8K1863822L" u="1"/>
        <s v="8V3807682A 9B9" u="1"/>
        <s v="03L103383BM" u="1"/>
        <s v="8V5807682A 9B9" u="1"/>
        <s v="8K0422817B" u="1"/>
        <s v="06E903133AC" u="1"/>
        <s v="8K1422891AJ" u="1"/>
        <s v="8K0949102" u="1"/>
        <s v="03L103383BP" u="1"/>
        <s v="059145950R" u="1"/>
        <s v="8K0839016H" u="1"/>
        <s v="06D903137F" u="1"/>
        <s v="8K0998281A" u="1"/>
        <s v="8E0807173  01C" u="1"/>
        <s v="079121013P" u="1"/>
        <s v="3AA614109ACBEF" u="1"/>
        <s v="6C0199315" u="1"/>
        <s v="059198405B" u="1"/>
        <s v="6R0601147C WPU" u="1"/>
        <s v="8E5809650A" u="1"/>
        <s v="8K0959455T" u="1"/>
        <s v="4G0805607" u="1"/>
        <s v="8R0837239  2ZZ" u="1"/>
        <s v="1J0201550BP9B9" u="1"/>
        <s v="N  90501402" u="1"/>
        <s v="1K0498099" u="1"/>
        <s v="4G8805607" u="1"/>
        <s v="8R0837208  GRU" u="1"/>
        <s v="5Q0199855AD" u="1"/>
        <s v="5Q0201307P" u="1"/>
        <s v="8K0953568M" u="1"/>
        <s v="1J4839461C" u="1"/>
        <s v="431955465A" u="1"/>
        <s v="0B4409175C" u="1"/>
        <s v="6C0853687  2ZZ" u="1"/>
        <s v="8E0721257P" u="1"/>
        <s v="N  10703701" u="1"/>
        <s v="2T2906051H" u="1"/>
        <s v="8K0121081AH" u="1"/>
        <s v="2TJ501317A" u="1"/>
        <s v="8K0121207B" u="1"/>
        <s v="4H0498203" u="1"/>
        <s v="8P4807393A" u="1"/>
        <s v="5C0601147  QLV" u="1"/>
        <s v="4E0407181B" u="1"/>
        <s v="5Q0407254A" u="1"/>
        <s v="8K0959851D V10" u="1"/>
        <s v="8V5809650TA" u="1"/>
        <s v="06B103383AG" u="1"/>
        <s v="06H103383AF" u="1"/>
        <s v="06H105561J GLB" u="1"/>
        <s v="5Q0513049DD" u="1"/>
        <s v="3Q0413031BM" u="1"/>
        <s v="8K1399345E" u="1"/>
        <s v="03L131512DL" u="1"/>
        <s v="1K0127434B" u="1"/>
        <s v="5NA805567" u="1"/>
        <s v="03L131512DM" u="1"/>
        <s v="4F1959617B" u="1"/>
        <s v="4F1998002A" u="1"/>
        <s v="5Q0825729" u="1"/>
        <s v="6Q0260849E" u="1"/>
        <s v="3C1837462L" u="1"/>
        <s v="02E305051C" u="1"/>
        <s v="03L131512DQ" u="1"/>
        <s v="3C5839462K" u="1"/>
        <s v="8E0407510A" u="1"/>
        <s v="1K6809643" u="1"/>
        <s v="03L131512DS" u="1"/>
        <s v="03L131512DT" u="1"/>
        <s v="N  10690701" u="1"/>
        <s v="4G5949102A" u="1"/>
        <s v="G  055532A2" u="1"/>
        <s v="8K0407506B" u="1"/>
        <s v="045121011H" u="1"/>
        <s v="4G0839016" u="1"/>
        <s v="6Q0407151L" u="1"/>
        <s v="03F905430J" u="1"/>
        <s v="8V4035793  4PK" u="1"/>
        <s v="06L103144D" u="1"/>
        <s v="04E117021C" u="1"/>
        <s v="8V0857240  9B9" u="1"/>
        <s v="8D0498099B" u="1"/>
        <s v="4L0857535" u="1"/>
        <s v="3C5813319" u="1"/>
        <s v="8E0698151M" u="1"/>
        <s v="1K0201051K" u="1"/>
        <s v="4L0807334A" u="1"/>
        <s v="028115561E" u="1"/>
        <s v="6V6807305" u="1"/>
        <s v="6RU813331" u="1"/>
        <s v="4H0698451H" u="1"/>
        <s v="6J4839613" u="1"/>
        <s v="N  90998702" u="1"/>
        <s v="3C0075111" u="1"/>
        <s v="6J0809411A" u="1"/>
        <s v="6R0827505D 9B9" u="1"/>
        <s v="3G0807305E" u="1"/>
        <s v="2E0612107F" u="1"/>
        <s v="03L965561" u="1"/>
        <s v="8P0805116B" u="1"/>
        <s v="8R0201214F" u="1"/>
        <s v="8P4837477A" u="1"/>
        <s v="1S0513025D" u="1"/>
        <s v="8X0953502B 4PK" u="1"/>
        <s v="420698451B" u="1"/>
        <s v="8T0823480" u="1"/>
        <s v="059145874L" u="1"/>
        <s v="5Q0122109E" u="1"/>
        <s v="2Z0903133" u="1"/>
        <s v="3C9813301" u="1"/>
        <s v="07K145172C" u="1"/>
        <s v="8V1998002A" u="1"/>
        <s v="8U0955275F GRU" u="1"/>
        <s v="0B5398009D" u="1"/>
        <s v="06A121132AG" u="1"/>
        <s v="4F0807285A 1QP" u="1"/>
        <s v="8K0407151D" u="1"/>
        <s v="8W0407151A" u="1"/>
        <s v="8K0949102D" u="1"/>
        <s v="542937131M" u="1"/>
        <s v="8K0505324F" u="1"/>
        <s v="8E0407509P" u="1"/>
        <s v="8T0413031Q" u="1"/>
        <s v="7L6122447AM" u="1"/>
        <s v="06J127025J" u="1"/>
        <s v="7L6698151J" u="1"/>
        <s v="079198405A" u="1"/>
        <s v="6R0407762" u="1"/>
        <s v="N  02035327" u="1"/>
        <s v="5N0407766J" u="1"/>
        <s v="1K0601147G QLV" u="1"/>
        <s v="3Q0698451" u="1"/>
        <s v="8U0807682A SP9" u="1"/>
        <s v="8K0909131C" u="1"/>
        <s v="5K6813301" u="1"/>
        <s v="3C5813311" u="1"/>
        <s v="03L117021C" u="1"/>
        <s v="4G0807134B" u="1"/>
        <s v="4G0407254B" u="1"/>
        <s v="03L198070" u="1"/>
        <s v="TAE115421" u="1"/>
        <s v="4G0698451H" u="1"/>
        <s v="8R0413031F" u="1"/>
        <s v="N  91136301" u="1"/>
        <s v="3C0915443A" u="1"/>
        <s v="4L0807454A" u="1"/>
        <s v="5JH813309" u="1"/>
        <s v="8P4807309B" u="1"/>
        <s v="6N0601149E FED" u="1"/>
        <s v="07K145933R" u="1"/>
        <s v="5NA805931A" u="1"/>
        <s v="06A253031BA" u="1"/>
        <s v="06F260849E" u="1"/>
        <s v="06E117070J" u="1"/>
        <s v="4L0953042E" u="1"/>
        <s v="1K0411315R" u="1"/>
        <s v="1K0407272MP" u="1"/>
        <s v="2Z0311165" u="1"/>
        <s v="4H0821136F" u="1"/>
        <s v="575807109E" u="1"/>
        <s v="2T2971079B" u="1"/>
        <s v="8K0407506M" u="1"/>
        <s v="2E0863111B" u="1"/>
        <s v="06D103121B" u="1"/>
        <s v="04E103383AJ" u="1"/>
        <s v="1J9513025F" u="1"/>
        <s v="8K0411309H" u="1"/>
        <s v="2H0407022B" u="1"/>
        <s v="2T2115105C" u="1"/>
        <s v="04E103383AM" u="1"/>
        <s v="2K5511151N" u="1"/>
        <s v="8V0498625B" u="1"/>
        <s v="8K0129955A" u="1"/>
        <s v="8E0612107L" u="1"/>
        <s v="1T0413031JR" u="1"/>
        <s v="038103196B" u="1"/>
        <s v="8W0407271A" u="1"/>
        <s v="8K0839015C" u="1"/>
        <s v="8W0505397E" u="1"/>
        <s v="8K0837019G 7PE" u="1"/>
        <s v="0B5325129B" u="1"/>
        <s v="2Z0398199A" u="1"/>
        <s v="4G0907697D" u="1"/>
        <s v="2H0407077A" u="1"/>
        <s v="6R0601147  WPU" u="1"/>
        <s v="022903119C" u="1"/>
        <s v="4H0857535E" u="1"/>
        <s v="028121053Q" u="1"/>
        <s v="06D121111G" u="1"/>
        <s v="1K0199867Q" u="1"/>
        <s v="06E121111G" u="1"/>
        <s v="2Z0141031P" u="1"/>
        <s v="7P6837462A" u="1"/>
        <s v="06L121111G" u="1"/>
        <s v="701121207G" u="1"/>
        <s v="06H903119B" u="1"/>
        <s v="4F0698451H" u="1"/>
        <s v="2T2127177B" u="1"/>
        <s v="3AE813319" u="1"/>
        <s v="81A407152C" u="1"/>
        <s v="044121113" u="1"/>
        <s v="4F0121101G" u="1"/>
        <s v="6C0407272H" u="1"/>
        <s v="1S0407256D" u="1"/>
        <s v="8K0853888A" u="1"/>
        <s v="JZW513025Q" u="1"/>
        <s v="2S0407673D" u="1"/>
        <s v="1K0501529J" u="1"/>
        <s v="G  060751A2" u="1"/>
        <s v="2K3598151" u="1"/>
        <s v="8K0512131H" u="1"/>
        <s v="G  060751A3" u="1"/>
        <s v="2TB903150" u="1"/>
        <s v="7L0422818D" u="1"/>
        <s v="4L0827279  01C" u="1"/>
        <s v="8K5945093K" u="1"/>
        <s v="8R0839085B" u="1"/>
        <s v="4G8927753B" u="1"/>
        <s v="8T0941699B" u="1"/>
        <s v="6J0807109A" u="1"/>
        <s v="8K0407183A" u="1"/>
        <s v="5Z0413031AD" u="1"/>
        <s v="8P1955425H" u="1"/>
        <s v="6RU609617A" u="1"/>
        <s v="2T2199221A" u="1"/>
        <s v="8W0513035J" u="1"/>
        <s v="1K6833390A" u="1"/>
        <s v="8K0407509N" u="1"/>
        <s v="4F0133835N" u="1"/>
        <s v="06B903137E" u="1"/>
        <s v="4F1837016E" u="1"/>
        <s v="03L103383AQ" u="1"/>
        <s v="8W5945255" u="1"/>
        <s v="06B141117CX" u="1"/>
        <s v="8D0199379AQ" u="1"/>
        <s v="059117021B" u="1"/>
        <s v="6Q1612107R" u="1"/>
        <s v="8K1857409AG01C" u="1"/>
        <s v="8T0805607" u="1"/>
        <s v="6C0601147  BJW" u="1"/>
        <s v="4F0805499B" u="1"/>
        <s v="8T0807647  1RR" u="1"/>
        <s v="5F0809412" u="1"/>
        <s v="5Q0501049BF" u="1"/>
        <s v="5N0810609" u="1"/>
        <s v="5Q0501049BH" u="1"/>
        <s v="WHT002101" u="1"/>
        <s v="4M0698451F" u="1"/>
        <s v="5Q0501049BK" u="1"/>
        <s v="4F0972254H" u="1"/>
        <s v="TAE115561" u="1"/>
        <s v="8K0407253AB" u="1"/>
        <s v="4G5853273A 5FQ" u="1"/>
        <s v="4L0951221A" u="1"/>
        <s v="1K0601147G V99" u="1"/>
        <s v="1K0122291C" u="1"/>
        <s v="4L0953042" u="1"/>
        <s v="G  055005A2" u="1"/>
        <s v="1K0127434A" u="1"/>
        <s v="2Z0607359" u="1"/>
        <s v="6R0407761K" u="1"/>
        <s v="7E0612105B" u="1"/>
        <s v="6R6955707B" u="1"/>
        <s v="4F0615124" u="1"/>
        <s v="3B7601171  XRW" u="1"/>
        <s v="2Z0521291A" u="1"/>
        <s v="5Q0407151J" u="1"/>
        <s v="8E0951223D" u="1"/>
        <s v="8W0411309" u="1"/>
        <s v="4F1955425F" u="1"/>
        <s v="4L0955425" u="1"/>
        <s v="06H103517D" u="1"/>
        <s v="6R6813319C" u="1"/>
        <s v="5N0807305" u="1"/>
        <s v="8K0317823B" u="1"/>
        <s v="059130277BD" u="1"/>
        <s v="8E0803126E" u="1"/>
        <s v="5Q0513049CQ" u="1"/>
        <s v="058198025A" u="1"/>
        <s v="5G0807109AL" u="1"/>
        <s v="1K0201375" u="1"/>
        <s v="8W0857535E" u="1"/>
        <s v="6Q1863483B 71N" u="1"/>
        <s v="5Q0813174" u="1"/>
        <s v="5G6813309" u="1"/>
        <s v="8R0807682E 01C" u="1"/>
        <s v="4H0698151G" u="1"/>
        <s v="4L0807682  01C" u="1"/>
        <s v="8E0698451L" u="1"/>
        <s v="8R0145790G" u="1"/>
        <s v="8V0945097B" u="1"/>
        <s v="8E0807819  GRU" u="1"/>
        <s v="04E145933R" u="1"/>
        <s v="1Z0853480A" u="1"/>
        <s v="6R6813301C" u="1"/>
        <s v="059121086F" u="1"/>
        <s v="6J4813320A" u="1"/>
        <s v="8W0407694B" u="1"/>
        <s v="5F4813303B" u="1"/>
        <s v="3C5809405D" u="1"/>
        <s v="7F0803703B" u="1"/>
        <s v="6R4881105M" u="1"/>
        <s v="4D0411327H" u="1"/>
        <s v="4E0407510G" u="1"/>
        <s v="8K5971822A 01C" u="1"/>
        <s v="2K3511409A" u="1"/>
        <s v="4G0201799C" u="1"/>
        <s v="4G0953502A 4PK" u="1"/>
        <s v="4F0512131" u="1"/>
        <s v="TJG141865" u="1"/>
        <s v="G  055025A2" u="1"/>
        <s v="4G8953502A 4PK" u="1"/>
        <s v="07K145172B" u="1"/>
        <s v="7P0407271A" u="1"/>
        <s v="8E0615423" u="1"/>
        <s v="8K0201653C" u="1"/>
        <s v="D  154103A1" u="1"/>
        <s v="2S0129620" u="1"/>
        <s v="6R0413031C" u="1"/>
        <s v="5F0807109AD" u="1"/>
        <s v="2T2201512A" u="1"/>
        <s v="0B5398009C" u="1"/>
        <s v="8T0837885B" u="1"/>
        <s v="8T1837885B" u="1"/>
        <s v="03L109119J" u="1"/>
        <s v="JZW513025E" u="1"/>
        <s v="06B903341B" u="1"/>
        <s v="G  052512A2" u="1"/>
        <s v="542937131L" u="1"/>
        <s v="4F0837629F" u="1"/>
        <s v="5G0805705G" u="1"/>
        <s v="6RF413031C" u="1"/>
        <s v="4F1837016" u="1"/>
        <s v="022103139B" u="1"/>
        <s v="078117021A" u="1"/>
        <s v="6V0839222A 2ZZ" u="1"/>
        <s v="D  004350A2" u="1"/>
        <s v="8K9827505A" u="1"/>
        <s v="8V0857535E" u="1"/>
        <s v="03L121011G" u="1"/>
        <s v="1T0807109D" u="1"/>
        <s v="4L0807682B 01C" u="1"/>
        <s v="5F0807109AR" u="1"/>
        <s v="8K0807681  01C" u="1"/>
        <s v="5G0807651A" u="1"/>
        <s v="8K0407509B" u="1"/>
        <s v="VPJ7632" u="1"/>
        <s v="8R0121081T" u="1"/>
        <s v="6RU909144K" u="1"/>
        <s v="4H0407510F" u="1"/>
        <s v="5Q0906207A" u="1"/>
        <s v="06J260849D" u="1"/>
        <s v="8V4839019A 4PK" u="1"/>
        <s v="06J198401F" u="1"/>
        <s v="059903137P" u="1"/>
        <s v="4G0821135A" u="1"/>
        <s v="4F0513032H" u="1"/>
        <s v="0AM198142H" u="1"/>
        <s v="4E0407505E" u="1"/>
        <s v="059129711CK" u="1"/>
        <s v="5Q0825701C" u="1"/>
        <s v="8V4867667" u="1"/>
        <s v="TJG607965" u="1"/>
        <s v="1J9513025E" u="1"/>
        <s v="06D115611B" u="1"/>
        <s v="G  055145A2" u="1"/>
        <s v="7L0505311B" u="1"/>
        <s v="2W0107069" u="1"/>
        <s v="038121071S" u="1"/>
        <s v="8V0498625A" u="1"/>
        <s v="4H0407254L" u="1"/>
        <s v="8E0513036R" u="1"/>
        <s v="8E0831507" u="1"/>
        <s v="06B121070N" u="1"/>
        <s v="G  052532A2" u="1"/>
        <s v="1K0129607AL" u="1"/>
        <s v="6J8813319" u="1"/>
        <s v="8K0253144E" u="1"/>
        <s v="5NA821136" u="1"/>
        <s v="03G903137E" u="1"/>
        <s v="04E121605L" u="1"/>
        <s v="4L0807675C 01C" u="1"/>
        <s v="4L0823359" u="1"/>
        <s v="6C0407256A" u="1"/>
        <s v="8R0857536J" u="1"/>
        <s v="8E5962115B" u="1"/>
        <s v="TE3311131" u="1"/>
        <s v="8E0839402B" u="1"/>
        <s v="5E5813309" u="1"/>
        <s v="1S0807109D" u="1"/>
        <s v="3C0127434" u="1"/>
        <s v="8W0945105C" u="1"/>
        <s v="1K0253141S" u="1"/>
        <s v="8K0698151J" u="1"/>
        <s v="06B903119A" u="1"/>
        <s v="8T0809992" u="1"/>
        <s v="6N0411309D" u="1"/>
        <s v="5K7825711" u="1"/>
        <s v="1K5837461B" u="1"/>
        <s v="4G5853346D 2ZZ" u="1"/>
        <s v="0B5927321L" u="1"/>
        <s v="5G0810136" u="1"/>
        <s v="8W0611021" u="1"/>
        <s v="D  308SP5A1" u="1"/>
        <s v="2Z0121405" u="1"/>
        <s v="06L911021" u="1"/>
        <s v="8K0959831B V10" u="1"/>
        <s v="059105251AE" u="1"/>
        <s v="3C5807305" u="1"/>
        <s v="06J121113C" u="1"/>
        <s v="3C9807305" u="1"/>
        <s v="6J0809072" u="1"/>
        <s v="T16407641" u="1"/>
        <s v="4M0615301AD" u="1"/>
        <s v="5JH813481" u="1"/>
        <s v="6C0513025AH" u="1"/>
        <s v="8V0862153A" u="1"/>
        <s v="5JA857522C" u="1"/>
        <s v="5K6813319C" u="1"/>
        <s v="8K1260712K" u="1"/>
        <s v="2R0109601D" u="1"/>
        <s v="5Q0407762CX" u="1"/>
        <s v="8K0898037A" u="1"/>
        <s v="8P0998002A" u="1"/>
        <s v="6C0513025AK" u="1"/>
        <s v="N  10579702" u="1"/>
        <s v="8K0971687A" u="1"/>
        <s v="1J4837729BK" u="1"/>
        <s v="038121065BH" u="1"/>
        <s v="2E0853194A" u="1"/>
        <s v="2H0501172" u="1"/>
        <s v="1K5833308J" u="1"/>
        <s v="8K0955275G GRU" u="1"/>
        <s v="04E109675" u="1"/>
        <s v="04L109243G" u="1"/>
        <s v="079103121AD" u="1"/>
        <s v="1S0407151" u="1"/>
        <s v="4H0422810A" u="1"/>
        <s v="D  00950025" u="1"/>
        <s v="JZW513025" u="1"/>
        <s v="8K0407509M" u="1"/>
        <s v="8K0839016F" u="1"/>
        <s v="06B903137D" u="1"/>
        <s v="4F0839016C" u="1"/>
        <s v="8R0253144C" u="1"/>
        <s v="4G8941454A" u="1"/>
        <s v="6C0513025AT" u="1"/>
        <s v="2E0805842C" u="1"/>
        <s v="8E5827505B" u="1"/>
        <s v="8K0959455R" u="1"/>
        <s v="06B141031KX" u="1"/>
        <s v="4F1955407B" u="1"/>
        <s v="6R0614117ALBEF" u="1"/>
        <s v="8K1955426A" u="1"/>
        <s v="6RF407762C" u="1"/>
        <s v="059903133J" u="1"/>
        <s v="8F0858524  01C" u="1"/>
        <s v="8R0698151H" u="1"/>
        <s v="2T2198012" u="1"/>
        <s v="06B115611M" u="1"/>
        <s v="036129611CD" u="1"/>
        <s v="6Q0407256T" u="1"/>
        <s v="575807651" u="1"/>
        <s v="2H0407152A" u="1"/>
        <s v="02D525558A" u="1"/>
        <s v="5Q0501049AN" u="1"/>
        <s v="1K0937629A" u="1"/>
        <s v="8K0260805L" u="1"/>
        <s v="G  052162A2" u="1"/>
        <s v="G  000100" u="1"/>
        <s v="059145201H" u="1"/>
        <s v="8K0951221" u="1"/>
        <s v="5Q0501049AQ" u="1"/>
        <s v="1K0121087E" u="1"/>
        <s v="06B121108A" u="1"/>
        <s v="6J4809427B" u="1"/>
        <s v="1K0819465B" u="1"/>
        <s v="3G0809412A" u="1"/>
        <s v="06B121065AB" u="1"/>
        <s v="4F0839015J" u="1"/>
        <s v="6R0500051B" u="1"/>
        <s v="7E0612105A" u="1"/>
        <s v="5Q0513049BF" u="1"/>
        <s v="7H8407151B" u="1"/>
        <s v="8K0721257A" u="1"/>
        <s v="2Z0115611F" u="1"/>
        <s v="8E0505312T" u="1"/>
        <s v="1K0407255AC" u="1"/>
        <s v="5Q0513049BG" u="1"/>
        <s v="07K145933E" u="1"/>
        <s v="6Q0601147P RGZ" u="1"/>
        <s v="8K0513035AK" u="1"/>
        <s v="06B121011Q" u="1"/>
        <s v="1K0407451GX" u="1"/>
        <s v="1K5833300J" u="1"/>
        <s v="8R0807647B 01C" u="1"/>
        <s v="1K6833300J" u="1"/>
        <s v="8K0513035AM" u="1"/>
        <s v="4L0955275  GRU" u="1"/>
        <s v="8E0807313L" u="1"/>
        <s v="3Q0407762LX" u="1"/>
        <s v="1K0820721CA" u="1"/>
        <s v="5G6839902A 041" u="1"/>
        <s v="8R0513035J" u="1"/>
        <s v="4B0698151S" u="1"/>
        <s v="5N0803881A" u="1"/>
        <s v="8K0513035AR" u="1"/>
        <s v="7E0419804" u="1"/>
        <s v="5Q0955453R" u="1"/>
        <s v="3C0411303AA" u="1"/>
        <s v="03L198119F" u="1"/>
        <s v="1J0500051J" u="1"/>
        <s v="03F905430H" u="1"/>
        <s v="2T2130744" u="1"/>
        <s v="6Q0413031CD" u="1"/>
        <s v="3C0411303AC" u="1"/>
        <s v="4F0805147C" u="1"/>
        <s v="6C0601147A BJW" u="1"/>
        <s v="5Q0127177" u="1"/>
        <s v="045903119A" u="1"/>
        <s v="8V5853763C 2ZZ" u="1"/>
        <s v="5JH807305" u="1"/>
        <s v="7D0853661" u="1"/>
        <s v="2TB501203" u="1"/>
        <s v="7L0498203" u="1"/>
        <s v="8E0698151K" u="1"/>
        <s v="068115561B" u="1"/>
        <s v="8T0857528D GRU" u="1"/>
        <s v="8E0807109C" u="1"/>
        <s v="8E0907279D" u="1"/>
        <s v="8D0411318D" u="1"/>
        <s v="4H0201511A" u="1"/>
        <s v="2Z0903138A" u="1"/>
        <s v="06A115561B" u="1"/>
        <s v="8W0959748" u="1"/>
        <s v="8K0955101B" u="1"/>
        <s v="5N0965561A" u="1"/>
        <s v="2H0614517J BEF" u="1"/>
        <s v="03L131540" u="1"/>
        <s v="5K0953569AL" u="1"/>
        <s v="TMJ521151" u="1"/>
        <s v="5F4813303A" u="1"/>
        <s v="JZW413031J" u="1"/>
        <s v="8P0951221C" u="1"/>
        <s v="4F0121403N" u="1"/>
        <s v="4F0616031M" u="1"/>
        <s v="03L128063AF" u="1"/>
        <s v="03L141015P" u="1"/>
        <s v="04E905199A" u="1"/>
        <s v="G  052182A2" u="1"/>
        <s v="8E0953541E" u="1"/>
        <s v="6R0129684C" u="1"/>
        <s v="2T0911023G" u="1"/>
        <s v="1K0407271GR" u="1"/>
        <s v="7L0407152E" u="1"/>
        <s v="7PP907275F" u="1"/>
        <s v="N  90912501" u="1"/>
        <s v="6J0601147C 1ZX" u="1"/>
        <s v="6J4813303A" u="1"/>
        <s v="8P4839085A" u="1"/>
        <s v="06B121058BK" u="1"/>
        <s v="7L6920870QX" u="1"/>
        <s v="4F0810253B" u="1"/>
        <s v="06H109022BA" u="1"/>
        <s v="1K4809219" u="1"/>
        <s v="059121065AK" u="1"/>
        <s v="JZW513025D" u="1"/>
        <s v="4G0317021AG" u="1"/>
        <s v="4G0317021AH" u="1"/>
        <s v="2Z0199095" u="1"/>
        <s v="8X3955425" u="1"/>
        <s v="8X4955425" u="1"/>
        <s v="4G0413031N" u="1"/>
        <s v="5E5827550L" u="1"/>
        <s v="6RF413031B" u="1"/>
        <s v="6C0805116A" u="1"/>
        <s v="8K0399060" u="1"/>
        <s v="04E103601AF" u="1"/>
        <s v="7L0698451H" u="1"/>
        <s v="4E0827852H" u="1"/>
        <s v="5M0813301B" u="1"/>
        <s v="2T2109224" u="1"/>
        <s v="06J198510A" u="1"/>
        <s v="2E0511131B" u="1"/>
        <s v="04E906262EA" u="1"/>
        <s v="8F0857535H" u="1"/>
        <s v="8R0857535E" u="1"/>
        <s v="4M0857535B" u="1"/>
        <s v="8E0145738H" u="1"/>
        <s v="2K2837729M" u="1"/>
        <s v="4H0965569A" u="1"/>
        <s v="4G0317021AR" u="1"/>
        <s v="2Z0521139J" u="1"/>
        <s v="3C0513049CH" u="1"/>
        <s v="T16407991" u="1"/>
        <s v="06H109467AR" u="1"/>
        <s v="1K0513029JG" u="1"/>
        <s v="8D0412131H" u="1"/>
        <s v="6N3837401E" u="1"/>
        <s v="8V5827301C" u="1"/>
        <s v="1K0121205AC9B9" u="1"/>
        <s v="1S0407761D" u="1"/>
        <s v="1K0407451RX" u="1"/>
        <s v="2R0919081G" u="1"/>
        <s v="3C0513049CN" u="1"/>
        <s v="079127026AC" u="1"/>
        <s v="2K0809208A" u="1"/>
        <s v="4F0951221A" u="1"/>
        <s v="6Q0513025S" u="1"/>
        <s v="1C0601149A GRB" u="1"/>
        <s v="6Q4839461D" u="1"/>
        <s v="2T2103485A" u="1"/>
        <s v="4L0949101" u="1"/>
        <s v="5Q0959435A" u="1"/>
        <s v="0AM198142G" u="1"/>
        <s v="5C6813311" u="1"/>
        <s v="8X0959851  5PR" u="1"/>
        <s v="4G0959851  5PR" u="1"/>
        <s v="7H0513029E" u="1"/>
        <s v="6C0807109A" u="1"/>
        <s v="2E0513029AD" u="1"/>
        <s v="5N0813327" u="1"/>
        <s v="1T0413031HP" u="1"/>
        <s v="8K0407152F" u="1"/>
        <s v="8K0511305AB" u="1"/>
        <s v="1K0919133D" u="1"/>
        <s v="1T0413031HQ" u="1"/>
        <s v="8E0612107J" u="1"/>
        <s v="3C0837974A 9B9" u="1"/>
        <s v="2TB145907" u="1"/>
        <s v="8E0407506A" u="1"/>
        <s v="5K0820803C" u="1"/>
        <s v="8E0919050AE" u="1"/>
        <s v="4L0827552F" u="1"/>
        <s v="2T2927748" u="1"/>
        <s v="059121086P" u="1"/>
        <s v="8K1819373AB" u="1"/>
        <s v="4L0857535B" u="1"/>
        <s v="5Q0407255N" u="1"/>
        <s v="D  176600M1" u="1"/>
        <s v="0AW301516H" u="1"/>
        <s v="2Z0711265N" u="1"/>
        <s v="1K0253141R" u="1"/>
        <s v="2Z0903165K" u="1"/>
        <s v="8E0807489  01C" u="1"/>
        <s v="8K0807681A 01C" u="1"/>
        <s v="1K5807109E" u="1"/>
        <s v="8E0260805BJ" u="1"/>
        <s v="4F0698451F" u="1"/>
        <s v="N  0282222" u="1"/>
        <s v="8K0412131F" u="1"/>
        <s v="1K1614019T" u="1"/>
        <s v="079121014F" u="1"/>
        <s v="4G0823509D" u="1"/>
        <s v="6C0423810C" u="1"/>
        <s v="1K0254200BX" u="1"/>
        <s v="4B3611021" u="1"/>
        <s v="5Q0121407F" u="1"/>
        <s v="6RU813227" u="1"/>
        <s v="8K0907247" u="1"/>
        <s v="1K0254400BX" u="1"/>
        <s v="8T0955987C" u="1"/>
        <s v="7L8411313B" u="1"/>
        <s v="03E109210P" u="1"/>
        <s v="8K1819373AN" u="1"/>
        <s v="8P4813331" u="1"/>
        <s v="1K0501529H" u="1"/>
        <s v="5Q0721261" u="1"/>
        <s v="1K0907375AP" u="1"/>
        <s v="6RF407152B" u="1"/>
        <s v="8V5821468B" u="1"/>
        <s v="059130755CA" u="1"/>
        <s v="06H121026DD" u="1"/>
        <s v="3G5813301A" u="1"/>
        <s v="2Z0903133B" u="1"/>
        <s v="8P3807681A" u="1"/>
        <s v="8P4807681A" u="1"/>
        <s v="5N0513049BF" u="1"/>
        <s v="03G131512L" u="1"/>
        <s v="2H0407257J" u="1"/>
        <s v="036121188B" u="1"/>
        <s v="8E0127435A" u="1"/>
        <s v="2T2105701" u="1"/>
        <s v="4F0260701N" u="1"/>
        <s v="5Q0612041BB" u="1"/>
        <s v="8E0919279" u="1"/>
        <s v="06D109611H" u="1"/>
        <s v="8K0513035K" u="1"/>
        <s v="8V1955425" u="1"/>
        <s v="057115561M" u="1"/>
        <s v="8V3955425" u="1"/>
        <s v="06H121026DN" u="1"/>
        <s v="8K0399060D" u="1"/>
        <s v="6R0413031BA" u="1"/>
        <s v="8K0819161C" u="1"/>
        <s v="8R0253144B" u="1"/>
        <s v="06A198119" u="1"/>
        <s v="06H903137C" u="1"/>
        <s v="3C8805115" u="1"/>
        <s v="1K0498099 X" u="1"/>
        <s v="8K0806027" u="1"/>
        <s v="3G5827301A" u="1"/>
        <s v="6R0413031BF" u="1"/>
        <s v="8K1955407A 1P9" u="1"/>
        <s v="4B0407515" u="1"/>
        <s v="2K5513029J" u="1"/>
        <s v="8R0698151G" u="1"/>
        <s v="8T8854932  GRU" u="1"/>
        <s v="8R0412131D" u="1"/>
        <s v="03C115561B" u="1"/>
        <s v="8K0823509G" u="1"/>
        <s v="8E0721257M" u="1"/>
        <s v="4G0199381QA" u="1"/>
        <s v="4G5827301B" u="1"/>
        <s v="6R6813309A" u="1"/>
        <s v="2H0413031K" u="1"/>
        <s v="1K0122291A" u="1"/>
        <s v="1K3959857C REH" u="1"/>
        <s v="4G2962108  5PR" u="1"/>
        <s v="04L260849C" u="1"/>
        <s v="8D0513031G" u="1"/>
        <s v="4G5813307" u="1"/>
        <s v="5K1880505A" u="1"/>
        <s v="028121065AE" u="1"/>
        <s v="028117021L" u="1"/>
        <s v="8K1998002A" u="1"/>
        <s v="8E0121107AE" u="1"/>
        <s v="8K0941699B" u="1"/>
        <s v="1K0423811K" u="1"/>
        <s v="03L109243F" u="1"/>
        <s v="7P6955964A" u="1"/>
        <s v="7L0412303A" u="1"/>
        <s v="8U1955425" u="1"/>
        <s v="8W0698451Q" u="1"/>
        <s v="5F0807305" u="1"/>
        <s v="8J1837016F" u="1"/>
        <s v="06E903133T" u="1"/>
        <s v="2E0521101C" u="1"/>
        <s v="2R0607373B" u="1"/>
        <s v="03L198119E" u="1"/>
        <s v="4F5827552G" u="1"/>
        <s v="8K1721401H" u="1"/>
        <s v="1J0145276B" u="1"/>
        <s v="04C199207G" u="1"/>
        <s v="8K0857535F" u="1"/>
        <s v="8E0955453AQ" u="1"/>
        <s v="5Q0614517J BEF" u="1"/>
        <s v="8F1955426A" u="1"/>
        <s v="4B0601170  7ZJ" u="1"/>
        <s v="6J4807305" u="1"/>
        <s v="2Z0145157C" u="1"/>
        <s v="8P4945257A" u="1"/>
        <s v="6J8807305" u="1"/>
        <s v="8E0698451J" u="1"/>
        <s v="8U0698451F" u="1"/>
        <s v="4D0698451F" u="1"/>
        <s v="4H0698451E" u="1"/>
        <s v="8S0915181C" u="1"/>
        <s v="1J4837462E" u="1"/>
        <s v="06A906433G" u="1"/>
        <s v="07C115562E" u="1"/>
        <s v="8W6413031B" u="1"/>
        <s v="3B5513031B" u="1"/>
        <s v="6Q0413031BM" u="1"/>
        <s v="8K0971104T" u="1"/>
        <s v="4G0955102B" u="1"/>
        <s v="6Q0413031BN" u="1"/>
        <s v="5Q0820679" u="1"/>
        <s v="3C0813114C" u="1"/>
        <s v="2R0130201B" u="1"/>
        <s v="8K0814339" u="1"/>
        <s v="5Q0721261D" u="1"/>
        <s v="1K0698151A" u="1"/>
        <s v="6RF813301A" u="1"/>
        <s v="N  91167901" u="1"/>
        <s v="5N0698151" u="1"/>
        <s v="5M0813319A" u="1"/>
        <s v="8W0407505C" u="1"/>
        <s v="6RU813301A" u="1"/>
        <s v="03F115111A" u="1"/>
        <s v="06H107065DL" u="1"/>
        <s v="8K1927225D WEP" u="1"/>
        <s v="038141117L" u="1"/>
        <s v="6C0500051" u="1"/>
        <s v="2H0837113D UBN" u="1"/>
        <s v="G  004000M2" u="1"/>
        <s v="4G1713139N AOF" u="1"/>
        <s v="5Q0407152L" u="1"/>
        <s v="7L6253144B" u="1"/>
        <s v="03L109244J" u="1"/>
        <s v="8K0121405M" u="1"/>
        <s v="4L0807490" u="1"/>
        <s v="8E0959501AH" u="1"/>
        <s v="3B0498201" u="1"/>
        <s v="8K0949102A" u="1"/>
        <s v="5G0807305D" u="1"/>
        <s v="6Q0498203A" u="1"/>
        <s v="8K0907357D" u="1"/>
        <s v="542937131J" u="1"/>
        <s v="1K8943021D" u="1"/>
        <s v="06A198119D" u="1"/>
        <s v="WHT001506A" u="1"/>
        <s v="6C6813319" u="1"/>
        <s v="6C0498203" u="1"/>
        <s v="4G0598611" u="1"/>
        <s v="8R0807682N BJI" u="1"/>
        <s v="8K0839016" u="1"/>
        <s v="2TB145467" u="1"/>
        <s v="N  91148901" u="1"/>
        <s v="2T2127223" u="1"/>
        <s v="8V5853283B 2ZZ" u="1"/>
        <s v="8D1422891J" u="1"/>
        <s v="5C0407152D" u="1"/>
        <s v="06H121119D" u="1"/>
        <s v="TN4607963" u="1"/>
        <s v="1T0807109B" u="1"/>
        <s v="4F1819371K" u="1"/>
        <s v="8N0853601A" u="1"/>
        <s v="04E121600AL" u="1"/>
        <s v="8T0807682  01C" u="1"/>
        <s v="8K5945257B" u="1"/>
        <s v="8K0907659A" u="1"/>
        <s v="03G906088R" u="1"/>
        <s v="1K0615612AB" u="1"/>
        <s v="06L121131" u="1"/>
        <s v="8K0511305K" u="1"/>
        <s v="7L8407151K" u="1"/>
        <s v="06E115562E" u="1"/>
        <s v="1K0885861AB" u="1"/>
        <s v="4F0955102B" u="1"/>
        <s v="7L0412333A" u="1"/>
        <s v="8K0498203" u="1"/>
        <s v="5K0498621" u="1"/>
        <s v="06H198401D" u="1"/>
        <s v="3C0513049BQ" u="1"/>
        <s v="8V5813307" u="1"/>
        <s v="2Z0145107B" u="1"/>
        <s v="06A903315E" u="1"/>
        <s v="7H0814293B" u="1"/>
        <s v="6R0937629C" u="1"/>
        <s v="G  060567A2" u="1"/>
        <s v="4L0805458" u="1"/>
        <s v="D  373125A2" u="1"/>
        <s v="2U0103601" u="1"/>
        <s v="3C0075101A" u="1"/>
        <s v="7L6413032S" u="1"/>
        <s v="3R0807109" u="1"/>
        <s v="4F0498811" u="1"/>
        <s v="8T0260701N" u="1"/>
        <s v="4F0601165  SRA" u="1"/>
        <s v="2K0810212D" u="1"/>
        <s v="4L1955425B" u="1"/>
        <s v="8XA941700" u="1"/>
        <s v="4G0807133F" u="1"/>
        <s v="06F103663H" u="1"/>
        <s v="06L121081E" u="1"/>
        <s v="038198119" u="1"/>
        <s v="4M0919340" u="1"/>
        <s v="8R0953568S" u="1"/>
        <s v="2H0018900C" u="1"/>
        <s v="8W0612107" u="1"/>
        <s v="8W0598611" u="1"/>
        <s v="4M0615601J" u="1"/>
        <s v="3C0122291" u="1"/>
        <s v="2H0805563E" u="1"/>
        <s v="8E0804479D" u="1"/>
        <s v="5Q0127177C" u="1"/>
        <s v="3C0601149Q TJY" u="1"/>
        <s v="8K0837902M 5FQ" u="1"/>
        <s v="022145933P" u="1"/>
        <s v="3C8813319A" u="1"/>
        <s v="3C0199313AD" u="1"/>
        <s v="2H0513029J" u="1"/>
        <s v="5C0413031DP" u="1"/>
        <s v="8P4809460F" u="1"/>
        <s v="8K0698151H" u="1"/>
        <s v="7L6127434" u="1"/>
        <s v="5N0805932B" u="1"/>
        <s v="06H103484A" u="1"/>
        <s v="074115562" u="1"/>
        <s v="8K0412131E" u="1"/>
        <s v="8K1907115F" u="1"/>
        <s v="JZW407449EX" u="1"/>
        <s v="101905631A" u="1"/>
        <s v="059131063D" u="1"/>
        <s v="JZW513025N" u="1"/>
        <s v="3C0131113C" u="1"/>
        <s v="2Z0616041" u="1"/>
        <s v="4M0857511  4PK" u="1"/>
        <s v="8X0949101" u="1"/>
        <s v="06F103235" u="1"/>
        <s v="2Z0145933H" u="1"/>
        <s v="7L0698151R" u="1"/>
        <s v="5G0601147  YTI" u="1"/>
        <s v="059131515AH" u="1"/>
        <s v="7L5907637B" u="1"/>
        <s v="5N0513049AG" u="1"/>
        <s v="2T2201146" u="1"/>
        <s v="D  00920002" u="1"/>
        <s v="G  055190A2" u="1"/>
        <s v="5N0513049AH" u="1"/>
        <s v="8K0907064CQ" u="1"/>
        <s v="1K0501203D" u="1"/>
        <s v="5K6809262A" u="1"/>
        <s v="1P0813320C" u="1"/>
        <s v="5C6825721" u="1"/>
        <s v="03L121011P" u="1"/>
        <s v="5N0413031AE" u="1"/>
        <s v="8K0907064CT" u="1"/>
        <s v="3AA413031M" u="1"/>
        <s v="WHT000001N" u="1"/>
        <s v="2Z0501249" u="1"/>
        <s v="06H103464L" u="1"/>
        <s v="1J0413031T" u="1"/>
        <s v="1K0804106D" u="1"/>
        <s v="8R0955425" u="1"/>
        <s v="8W0407253F" u="1"/>
        <s v="057115561L" u="1"/>
        <s v="8W0614517K BEF" u="1"/>
        <s v="8E0615301P" u="1"/>
        <s v="8R0413031N" u="1"/>
        <s v="4F0839016A" u="1"/>
        <s v="8J1837015A" u="1"/>
        <s v="8V5809649TA" u="1"/>
        <s v="06B905437A" u="1"/>
        <s v="1K0407366C" u="1"/>
        <s v="8T0823359" u="1"/>
        <s v="059131525AC" u="1"/>
        <s v="1C0806592L" u="1"/>
        <s v="5Q0805398" u="1"/>
        <s v="5N0413031AL" u="1"/>
        <s v="06D121065J" u="1"/>
        <s v="4G0857535B" u="1"/>
        <s v="1S0423812A" u="1"/>
        <s v="5Q0407256Q" u="1"/>
        <s v="06D103213G" u="1"/>
        <s v="2H0612105" u="1"/>
        <s v="8E0827574C 3FZ" u="1"/>
        <s v="06H103213G" u="1"/>
        <s v="2E0863635" u="1"/>
        <s v="6Q0809147J" u="1"/>
        <s v="3B0953042C" u="1"/>
        <s v="8V5945105A" u="1"/>
        <s v="2P0121482" u="1"/>
        <s v="8V0698451E" u="1"/>
        <s v="3Q0407151E" u="1"/>
        <s v="8E0407509A" u="1"/>
        <s v="0CS141031E" u="1"/>
        <s v="059109243P" u="1"/>
        <s v="8K1941509A V10" u="1"/>
        <s v="4H0907801H" u="1"/>
        <s v="2T2198065" u="1"/>
        <s v="8K0823509F" u="1"/>
        <s v="06H103121J" u="1"/>
        <s v="5F0809148" u="1"/>
        <s v="2E0407304S" u="1"/>
        <s v="06D115562" u="1"/>
        <s v="357513031" u="1"/>
        <s v="8E0951221D" u="1"/>
        <s v="06L115562" u="1"/>
        <s v="191407255C" u="1"/>
        <s v="7L6513029N" u="1"/>
        <s v="1K4959857B REH" u="1"/>
        <s v="8E5839630C" u="1"/>
        <s v="059145201F" u="1"/>
        <s v="5Q0698451C" u="1"/>
        <s v="5K0698151" u="1"/>
        <s v="7H0819021A" u="1"/>
        <s v="6R0413031AT" u="1"/>
        <s v="N  90915802" u="1"/>
        <s v="1T0513029Q" u="1"/>
        <s v="4H0407506F" u="1"/>
        <s v="8T0941700E" u="1"/>
        <s v="N  90983002" u="1"/>
        <s v="5Q0411303T" u="1"/>
        <s v="03L129711AG" u="1"/>
        <s v="6L0601147C 69Z" u="1"/>
        <s v="8E0837085C" u="1"/>
        <s v="04E903024MX" u="1"/>
        <s v="06F903315" u="1"/>
        <s v="2Z0198088" u="1"/>
        <s v="6Q0260849A" u="1"/>
        <s v="3C1837462H" u="1"/>
        <s v="1K0423811J" u="1"/>
        <s v="03L109243E" u="1"/>
        <s v="5JH813319A" u="1"/>
        <s v="0AM325025D Z0D" u="1"/>
        <s v="8K0422818B" u="1"/>
        <s v="8K0807681K 01C" u="1"/>
        <s v="1J0919307  9B9" u="1"/>
        <s v="5P0807305A" u="1"/>
        <s v="4G0615301K" u="1"/>
        <s v="G  052128A1" u="1"/>
        <s v="4D0807300" u="1"/>
        <s v="8R0803671A" u="1"/>
        <s v="2Z0615331" u="1"/>
        <s v="4G8805608" u="1"/>
        <s v="06B121132H" u="1"/>
        <s v="701959455J" u="1"/>
        <s v="0AW398321A" u="1"/>
        <s v="06H121132H" u="1"/>
        <s v="4H0121671D" u="1"/>
        <s v="8E0807681A 01C" u="1"/>
        <s v="6R0407365B" u="1"/>
        <s v="06L133241E" u="1"/>
        <s v="059115562" u="1"/>
        <s v="8W5827301A" u="1"/>
        <s v="8K0407271AJ" u="1"/>
        <s v="4L0807698B 01C" u="1"/>
        <s v="8P4807394A" u="1"/>
        <s v="8K0145832B" u="1"/>
        <s v="8R1419753H" u="1"/>
        <s v="4M0919158C SWI" u="1"/>
        <s v="06H105591J ROT" u="1"/>
        <s v="5C0407255" u="1"/>
        <s v="8K0407253T" u="1"/>
        <s v="2K5807109" u="1"/>
        <s v="8V0949101" u="1"/>
        <s v="06H109158N" u="1"/>
        <s v="8N0959565  01C" u="1"/>
        <s v="4F0910132G" u="1"/>
        <s v="8V3807330" u="1"/>
        <s v="8E0609721AS" u="1"/>
        <s v="4F0972253AE" u="1"/>
        <s v="4H0998281" u="1"/>
        <s v="TAF145453" u="1"/>
        <s v="059117021J" u="1"/>
        <s v="06E907660" u="1"/>
        <s v="2S0103321" u="1"/>
        <s v="00072198242" u="1"/>
        <s v="7E0513029D" u="1"/>
        <s v="8K0906089A" u="1"/>
        <s v="4H0399263AJ" u="1"/>
        <s v="4M0955425A" u="1"/>
        <s v="JZW513025B" u="1"/>
        <s v="5Q0407271G" u="1"/>
        <s v="2Z0422803" u="1"/>
        <s v="0CS141117G" u="1"/>
        <s v="N  10690801" u="1"/>
        <s v="06A198119C" u="1"/>
        <s v="06B198119C" u="1"/>
        <s v="2E1810151A" u="1"/>
        <s v="8D1837015B" u="1"/>
        <s v="2E1809676" u="1"/>
        <s v="7L0698451F" u="1"/>
        <s v="5N0407761S" u="1"/>
        <s v="8R0857535C" u="1"/>
        <s v="2H0407271F" u="1"/>
        <s v="1K5955651" u="1"/>
        <s v="4M0919303" u="1"/>
        <s v="N  91030402" u="1"/>
        <s v="1K6955651" u="1"/>
        <s v="07P145276" u="1"/>
        <s v="3AA698451" u="1"/>
        <s v="8E0955247" u="1"/>
        <s v="7D1843872" u="1"/>
        <s v="6RU813332" u="1"/>
        <s v="8V0698151" u="1"/>
        <s v="G  000115A2" u="1"/>
        <s v="6J4839614" u="1"/>
        <s v="2K0601169  9B9" u="1"/>
        <s v="3C5809263" u="1"/>
        <s v="8V0698451" u="1"/>
        <s v="2Z0906051B" u="1"/>
        <s v="1K0513029HJ" u="1"/>
        <s v="6J0601147  6L9" u="1"/>
        <s v="2E1805033" u="1"/>
        <s v="5Q0407151R" u="1"/>
        <s v="8T0127401A" u="1"/>
        <s v="8K0407451LX" u="1"/>
        <s v="3C0413031AJ" u="1"/>
        <s v="03L121113A" u="1"/>
        <s v="8R0199381E" u="1"/>
        <s v="8E1819371C" u="1"/>
        <s v="4G8955988" u="1"/>
        <s v="038121121D" u="1"/>
        <s v="4G0413031AD" u="1"/>
        <s v="3C0513049AR" u="1"/>
        <s v="5J0857961  9B9" u="1"/>
        <s v="81A857536D" u="1"/>
        <s v="8R0853605" u="1"/>
        <s v="1K0979416" u="1"/>
        <s v="5C0513025H" u="1"/>
        <s v="1K0513029HQ" u="1"/>
        <s v="5Q0820803K" u="1"/>
        <s v="2TD919081" u="1"/>
        <s v="7L8122096D" u="1"/>
        <s v="4F0505312M" u="1"/>
        <s v="06H103144K" u="1"/>
        <s v="3C0413031AQ" u="1"/>
        <s v="8U0807681D SP9" u="1"/>
        <s v="06B109119F" u="1"/>
        <s v="1K0199231J" u="1"/>
        <s v="8U0955276F GRU" u="1"/>
        <s v="03G109243" u="1"/>
        <s v="4H1955425B" u="1"/>
        <s v="06B103663G" u="1"/>
        <s v="6R1959565H REH" u="1"/>
        <s v="5C0501529A" u="1"/>
        <s v="1J0819809" u="1"/>
        <s v="5F4813227" u="1"/>
        <s v="8K0407152D" u="1"/>
        <s v="8W0407152A" u="1"/>
        <s v="02E321371E" u="1"/>
        <s v="8T0513035G" u="1"/>
        <s v="6Q6803502B" u="1"/>
        <s v="81A955555A" u="1"/>
        <s v="03F121004E" u="1"/>
        <s v="4G5513035F" u="1"/>
        <s v="5Q0813115" u="1"/>
        <s v="2R0127177J" u="1"/>
        <s v="2K0801903" u="1"/>
        <s v="4E0615601K" u="1"/>
        <s v="8T0837879  GRU" u="1"/>
        <s v="5N0513049K" u="1"/>
        <s v="03G903137B" u="1"/>
        <s v="5Q0127177B" u="1"/>
        <s v="8R0857536G" u="1"/>
        <s v="2K0407271E" u="1"/>
        <s v="8E0839015AA" u="1"/>
        <s v="8K0839902K 5FQ" u="1"/>
        <s v="6R0807305A" u="1"/>
        <s v="038903315P" u="1"/>
        <s v="1K0807109C" u="1"/>
        <s v="2W0103383A" u="1"/>
        <s v="5N0413031K" u="1"/>
        <s v="2Z0301853A" u="1"/>
        <s v="2Z0903144" u="1"/>
        <s v="4F0698151D" u="1"/>
        <s v="8K0407505P" u="1"/>
        <s v="5C0513029B" u="1"/>
        <s v="4B0698451E" u="1"/>
        <s v="8X1035711C" u="1"/>
        <s v="06L911021 X" u="1"/>
        <s v="2Z0141025F" u="1"/>
        <s v="2K5035525Q" u="1"/>
        <s v="2HH867011J TOM" u="1"/>
        <s v="06H903133G" u="1"/>
        <s v="2Z0323660C" u="1"/>
        <s v="5Q0121407D" u="1"/>
        <s v="03C115562" u="1"/>
        <s v="5NA805932A" u="1"/>
        <s v="8K0145153F" u="1"/>
        <s v="8W0413031AA" u="1"/>
        <s v="03L115562" u="1"/>
        <s v="5C6810689" u="1"/>
        <s v="03N115562" u="1"/>
        <s v="3C0809145A" u="1"/>
        <s v="2T2127413C" u="1"/>
        <s v="03L130755A" u="1"/>
        <s v="5G0698459" u="1"/>
        <s v="06H127025Q" u="1"/>
        <s v="059109119F" u="1"/>
        <s v="3G0807109F" u="1"/>
        <s v="2S0129620A" u="1"/>
        <s v="1J0253023 X" u="1"/>
        <s v="5K6809643D" u="1"/>
        <s v="8Z0601147A Z17" u="1"/>
        <s v="0B5321391A" u="1"/>
        <s v="5Q0505323D" u="1"/>
        <s v="6R0513025E" u="1"/>
        <s v="8E0498625B" u="1"/>
        <s v="8E0121403" u="1"/>
        <s v="06L115401J" u="1"/>
        <s v="06B121057F" u="1"/>
        <s v="8T0807681H 01C" u="1"/>
        <s v="1J0919133B" u="1"/>
        <s v="2T2103181" u="1"/>
        <s v="079103602BG" u="1"/>
        <s v="8W0505398E" u="1"/>
        <s v="2H0863761D JD8" u="1"/>
        <s v="06F906283F" u="1"/>
        <s v="06H109509Q" u="1"/>
        <s v="8K0199521Q" u="1"/>
        <s v="06L903137A" u="1"/>
        <s v="4F0413031AS" u="1"/>
        <s v="8K0614517FM" u="1"/>
        <s v="8K0121109Q" u="1"/>
        <s v="06A121012G" u="1"/>
        <s v="4L0955453D" u="1"/>
        <s v="8T0907468P" u="1"/>
        <s v="8K0614517FN" u="1"/>
        <s v="06A103213F" u="1"/>
        <s v="N  10303504" u="1"/>
        <s v="5Q0825661AF" u="1"/>
        <s v="8K0825215J" u="1"/>
        <s v="8R0857593  4PK" u="1"/>
        <s v="5G0807109H" u="1"/>
        <s v="06D103385D" u="1"/>
        <s v="7E0837730B" u="1"/>
        <s v="8K0807682C 01C" u="1"/>
        <s v="4G1611021A" u="1"/>
        <s v="4G2611021A" u="1"/>
        <s v="8K0615601B" u="1"/>
        <s v="1K0121407A" u="1"/>
        <s v="4L0807819  B41" u="1"/>
        <s v="03L131511Q" u="1"/>
        <s v="8W6827302" u="1"/>
        <s v="5K0601147F VZN" u="1"/>
        <s v="D  174003M2" u="1"/>
        <s v="8W0505431T" u="1"/>
        <s v="059903341J" u="1"/>
        <s v="6RU807863" u="1"/>
        <s v="8E0498203" u="1"/>
        <s v="8E0951221C" u="1"/>
        <s v="6Q0201051J" u="1"/>
        <s v="8E5839630B" u="1"/>
        <s v="N  10156206" u="1"/>
        <s v="04E145715K" u="1"/>
        <s v="7L0805112C" u="1"/>
        <s v="8R0413031BE" u="1"/>
        <s v="3C1857200G 23T" u="1"/>
        <s v="4F0407271H" u="1"/>
        <s v="8K0253144M" u="1"/>
        <s v="4B0253144K" u="1"/>
        <s v="06A906262BS" u="1"/>
        <s v="N  10314505" u="1"/>
        <s v="8R0145993" u="1"/>
        <s v="7L0820021Q" u="1"/>
        <s v="07P145933B" u="1"/>
        <s v="8K0129617" u="1"/>
        <s v="03L130235AF" u="1"/>
        <s v="5P0809411E" u="1"/>
        <s v="03L907660" u="1"/>
        <s v="04E109119F" u="1"/>
        <s v="3C5839462F" u="1"/>
        <s v="8P1955426H" u="1"/>
        <s v="4B1955425C" u="1"/>
        <s v="1J1614106E" u="1"/>
        <s v="8W0423811B" u="1"/>
        <s v="8W0807113" u="1"/>
        <s v="6J4813319A" u="1"/>
        <s v="4B0407452 X" u="1"/>
        <s v="8F0513035J" u="1"/>
        <s v="4G0201317A" u="1"/>
        <s v="06F133062T" u="1"/>
        <s v="1J0513025BF" u="1"/>
        <s v="4E0407509G" u="1"/>
        <s v="06E903133R" u="1"/>
        <s v="G  060162A2" u="1"/>
        <s v="1J0513025BG" u="1"/>
        <s v="03G198119C" u="1"/>
        <s v="8W5945256" u="1"/>
        <s v="8E0802091D" u="1"/>
        <s v="079903137AA" u="1"/>
        <s v="T16601161" u="1"/>
        <s v="8T0805608" u="1"/>
        <s v="8E0959565A 4PK" u="1"/>
        <s v="3C0127434A" u="1"/>
        <s v="2E1827506H" u="1"/>
        <s v="071115562C" u="1"/>
        <s v="5N0807109F" u="1"/>
        <s v="1Q0807109A" u="1"/>
        <s v="7L6127434C" u="1"/>
        <s v="G  052180A2" u="1"/>
        <s v="2R0919253A" u="1"/>
        <s v="06J121132G" u="1"/>
        <s v="8E0199382AG" u="1"/>
        <s v="4H0698151C" u="1"/>
        <s v="2Z0145157A" u="1"/>
        <s v="8E0199382AH" u="1"/>
        <s v="5F3837461D" u="1"/>
        <s v="3C0505223E" u="1"/>
        <s v="4F0853066A 2ZZ" u="1"/>
        <s v="038260849A" u="1"/>
        <s v="079903137AJ" u="1"/>
        <s v="2E0411019J" u="1"/>
        <s v="8K0407254AB" u="1"/>
        <s v="7P6513029AN" u="1"/>
        <s v="3C5807305A" u="1"/>
        <s v="03F260849A" u="1"/>
        <s v="4G5853274A 5FQ" u="1"/>
        <s v="4F0407183E" u="1"/>
        <s v="7L0805677B" u="1"/>
        <s v="4F0807823" u="1"/>
        <s v="0CK321359K" u="1"/>
        <s v="03L145215K" u="1"/>
        <s v="06A107065BJ" u="1"/>
        <s v="2Z0599173" u="1"/>
        <s v="2W0127401" u="1"/>
        <s v="7L0803107B" u="1"/>
        <s v="4F0853741  2ZZ" u="1"/>
        <s v="5N0407764H" u="1"/>
        <s v="WHT007212B" u="1"/>
        <s v="5Q0407152J" u="1"/>
        <s v="7E0513029C" u="1"/>
        <s v="1K0407255T" u="1"/>
        <s v="8P0807113F" u="1"/>
        <s v="03L109119F" u="1"/>
        <s v="4B0412031BM" u="1"/>
        <s v="059903133R" u="1"/>
        <s v="4G0145738AS" u="1"/>
        <s v="2TB607047" u="1"/>
        <s v="5C6813327" u="1"/>
        <s v="542937131H" u="1"/>
        <s v="3AA837461C" u="1"/>
        <s v="6R0513025" u="1"/>
        <s v="8K0615301M" u="1"/>
        <s v="4H0407509F" u="1"/>
        <s v="8T0413031L" u="1"/>
        <s v="3AE867428M 1BS" u="1"/>
        <s v="06H906262A" u="1"/>
        <s v="7E0601147  1ZX" u="1"/>
        <s v="3C0199867E" u="1"/>
        <s v="06A109479F" u="1"/>
        <s v="7L0698451E" u="1"/>
        <s v="03F145276" u="1"/>
        <s v="03G145276" u="1"/>
        <s v="6R1614106H" u="1"/>
        <s v="03L130755AL" u="1"/>
        <s v="8K1422893DP" u="1"/>
        <s v="5Q0816803E" u="1"/>
        <s v="03L130755AN" u="1"/>
        <s v="06E903137AB" u="1"/>
        <s v="06L121119B" u="1"/>
        <s v="1P0807109A" u="1"/>
        <s v="7H0919275D GRU" u="1"/>
        <s v="2T2103383A" u="1"/>
        <s v="2E0821177" u="1"/>
        <s v="04E906262BF" u="1"/>
        <s v="8K0919051AN" u="1"/>
        <s v="06E903137AE" u="1"/>
        <s v="3C0407151G" u="1"/>
        <s v="8R0698151" u="1"/>
        <s v="8V1611021A" u="1"/>
        <s v="1K0513029GG" u="1"/>
        <s v="8R0907472B" u="1"/>
        <s v="4L1820021B" u="1"/>
        <s v="06E115562C" u="1"/>
        <s v="8E0498103D" u="1"/>
        <s v="8T1035652H" u="1"/>
        <s v="5Q0413023GH" u="1"/>
        <s v="4G0919305B" u="1"/>
        <s v="2Z0145877A" u="1"/>
        <s v="5Q0907357  Z00" u="1"/>
        <s v="1K0411105BA" u="1"/>
        <s v="8D0199382AN" u="1"/>
        <s v="03L128063T" u="1"/>
        <s v="06E903137AK" u="1"/>
        <s v="8T0853101  2ZZ" u="1"/>
        <s v="8D0199382AP" u="1"/>
        <s v="6J0810136A" u="1"/>
        <s v="8R0513035R" u="1"/>
        <s v="8T0413031AD" u="1"/>
        <s v="2S2141719A" u="1"/>
        <s v="2TB607957" u="1"/>
        <s v="06B121101B" u="1"/>
        <s v="06D121101B" u="1"/>
        <s v="1K0513029GP" u="1"/>
        <s v="03L122157Q" u="1"/>
        <s v="8V0941700C" u="1"/>
        <s v="8K0971237H" u="1"/>
        <s v="8R0807681S BJI" u="1"/>
        <s v="059131511" u="1"/>
        <s v="03C145601E" u="1"/>
        <s v="03F907660D" u="1"/>
        <s v="03G121121C" u="1"/>
        <s v="8E0959851D 5PR" u="1"/>
        <s v="8K1819371AB" u="1"/>
        <s v="06H115105DF" u="1"/>
        <s v="1J0407151C" u="1"/>
        <s v="8T0837886B" u="1"/>
        <s v="06A121132R" u="1"/>
        <s v="4E0907282A" u="1"/>
        <s v="2Z0145828" u="1"/>
        <s v="4F0201375" u="1"/>
        <s v="7H0837730L" u="1"/>
        <s v="G  052513A2" u="1"/>
        <s v="8T0513035F" u="1"/>
        <s v="1S0807651A" u="1"/>
        <s v="8K9955425" u="1"/>
        <s v="4F0823359B" u="1"/>
        <s v="8E0813341" u="1"/>
        <s v="2Z0411129" u="1"/>
        <s v="6C0413031CC" u="1"/>
        <s v="2K0843416A" u="1"/>
        <s v="8K0805607B" u="1"/>
        <s v="5K0809146" u="1"/>
        <s v="03L903137A" u="1"/>
        <s v="5Q0199315Q" u="1"/>
        <s v="1K0906283A" u="1"/>
        <s v="059903137AB" u="1"/>
        <s v="1K0698137A" u="1"/>
        <s v="8R0857536F" u="1"/>
        <s v="8E0857535E" u="1"/>
        <s v="N  10554005" u="1"/>
        <s v="4F0614517M" u="1"/>
        <s v="2H0513029H" u="1"/>
        <s v="1K0698451J" u="1"/>
        <s v="8K0698151F" u="1"/>
        <s v="06B906265B" u="1"/>
        <s v="3AA711113C AOU" u="1"/>
        <s v="059903137AG" u="1"/>
        <s v="8K0807682  01C" u="1"/>
        <s v="8K0698451F" u="1"/>
        <s v="2E0521101AF" u="1"/>
        <s v="1K0511115BC" u="1"/>
        <s v="4F0260810G" u="1"/>
        <s v="06L903133F" u="1"/>
        <s v="2T0115561" u="1"/>
        <s v="1S0407762E" u="1"/>
        <s v="059903137AL" u="1"/>
        <s v="1J5839730D" u="1"/>
        <s v="4F0857535AF" u="1"/>
        <s v="6N0413031K" u="1"/>
        <s v="1K0614517EGBEF" u="1"/>
        <s v="8K0413031CA" u="1"/>
        <s v="8T0260805F" u="1"/>
        <s v="8U0820741D" u="1"/>
        <s v="81A807309" u="1"/>
        <s v="079121071CF" u="1"/>
        <s v="4F0853651  1QP" u="1"/>
        <s v="4G0821136A" u="1"/>
        <s v="4H0837099B" u="1"/>
        <s v="8K0971068A" u="1"/>
        <s v="4F0857535AJ" u="1"/>
        <s v="06A103351T" u="1"/>
        <s v="4G0807283" u="1"/>
        <s v="4E0407506E" u="1"/>
        <s v="8V4867668" u="1"/>
        <s v="N  90665001" u="1"/>
        <s v="059903137AS" u="1"/>
        <s v="8K0413031CG" u="1"/>
        <s v="5Q0825902C" u="1"/>
        <s v="000800981A" u="1"/>
        <s v="3G0598611A" u="1"/>
        <s v="8K0413031CH" u="1"/>
        <s v="4F0615425D" u="1"/>
        <s v="8E0407271AT" u="1"/>
        <s v="7L0411317" u="1"/>
        <s v="8K9810979" u="1"/>
        <s v="06E198717" u="1"/>
        <s v="7L0505312B" u="1"/>
        <s v="8K0498099F" u="1"/>
        <s v="5Q0505323C" u="1"/>
        <s v="4L0919610  H77" u="1"/>
        <s v="8X1955425A" u="1"/>
        <s v="4G1955425A" u="1"/>
        <s v="2E0513029T" u="1"/>
        <s v="3C0807093" u="1"/>
        <s v="4G0423811A" u="1"/>
        <s v="8E1823533B 01C" u="1"/>
        <s v="8T0807313" u="1"/>
        <s v="03C253039H" u="1"/>
        <s v="07D145276C" u="1"/>
        <s v="8K0614517EK" u="1"/>
        <s v="4L0807676C 01C" u="1"/>
        <s v="03C145299Q" u="1"/>
        <s v="6R0407151F" u="1"/>
        <s v="JZW513025AB" u="1"/>
        <s v="2T2130764A" u="1"/>
        <s v="038121132G" u="1"/>
        <s v="8V4827552" u="1"/>
        <s v="4H0857536D" u="1"/>
        <s v="2TB412600A" u="1"/>
        <s v="04E121119B" u="1"/>
        <s v="0B5301675A" u="1"/>
        <s v="5N0407766" u="1"/>
        <s v="3D0941165A" u="1"/>
        <s v="0AH911287A" u="1"/>
        <s v="06B103485C" u="1"/>
        <s v="8W0945106C" u="1"/>
        <s v="4F0955953" u="1"/>
        <s v="8V0698151C" u="1"/>
        <s v="1K5837462B" u="1"/>
        <s v="7H0601147D RGZ" u="1"/>
        <s v="6R6867601A 82V" u="1"/>
        <s v="5Q0407761FX" u="1"/>
        <s v="06H121601M" u="1"/>
        <s v="8E0505311AF" u="1"/>
        <s v="8K0498203B" u="1"/>
        <s v="N  10415801" u="1"/>
        <s v="2Z0521145A" u="1"/>
        <s v="8V0919070" u="1"/>
        <s v="8W0407510B" u="1"/>
        <s v="6RF498099B" u="1"/>
        <s v="06D117070" u="1"/>
        <s v="4L0949101A" u="1"/>
        <s v="2Z0903015G" u="1"/>
        <s v="06L117070" u="1"/>
        <s v="1K0253209CA" u="1"/>
        <s v="4F1837015G" u="1"/>
        <s v="03G906088D" u="1"/>
        <s v="6R0199315F" u="1"/>
        <s v="8P4807682B" u="1"/>
        <s v="1K0121447AC" u="1"/>
        <s v="04E133366CT" u="1"/>
        <s v="8K0955276G GRU" u="1"/>
        <s v="2E0821102" u="1"/>
        <s v="1S0407152" u="1"/>
        <s v="5Q0813528" u="1"/>
        <s v="7L0121407F" u="1"/>
        <s v="4F0919281  5PR" u="1"/>
        <s v="1T0805931A" u="1"/>
        <s v="8W0598611B" u="1"/>
        <s v="4F0598611B" u="1"/>
        <s v="1K0810135B" u="1"/>
        <s v="8J1837016C" u="1"/>
        <s v="8U0823359B" u="1"/>
        <s v="06E903133Q" u="1"/>
        <s v="03G198119B" u="1"/>
        <s v="4G0199381NT" u="1"/>
        <s v="4G5513035" u="1"/>
        <s v="5C6813087" u="1"/>
        <s v="4F0721401B" u="1"/>
        <s v="4G0857536D" u="1"/>
        <s v="8R0857593A 4PK" u="1"/>
        <s v="8R0853887A" u="1"/>
        <s v="7L0721689" u="1"/>
        <s v="6R0411315" u="1"/>
        <s v="06H121085H" u="1"/>
        <s v="06K109210AF" u="1"/>
        <s v="06H109210AG" u="1"/>
        <s v="8E0698151G" u="1"/>
        <s v="8E0407505P" u="1"/>
        <s v="03L903137AC" u="1"/>
        <s v="5F4837461C" u="1"/>
        <s v="1SL601147C 1ZX" u="1"/>
        <s v="5NA807109E" u="1"/>
        <s v="8R0919050E" u="1"/>
        <s v="2Z0121026" u="1"/>
        <s v="8E0611021" u="1"/>
        <s v="5Q1423055FX" u="1"/>
        <s v="06D998907" u="1"/>
        <s v="4M1998002" u="1"/>
        <s v="1J0601147N GJW" u="1"/>
        <s v="7H0498611" u="1"/>
        <s v="8K0399059" u="1"/>
        <s v="8K0317817CS" u="1"/>
        <s v="8K0407253R" u="1"/>
        <s v="8E0505324M" u="1"/>
        <s v="8K5813307" u="1"/>
        <s v="8K0121164R" u="1"/>
        <s v="7L6501817B" u="1"/>
        <s v="4F0839016J" u="1"/>
        <s v="8E0413031DF" u="1"/>
        <s v="03G903315C" u="1"/>
        <s v="8V0951210" u="1"/>
        <s v="3V0827566" u="1"/>
        <s v="6V1823533  9B9" u="1"/>
        <s v="8K0505311J" u="1"/>
        <s v="8K0298260A" u="1"/>
        <s v="03L109244G" u="1"/>
        <s v="3Q0513049GE" u="1"/>
        <s v="4L0955276  GRU" u="1"/>
        <s v="8R1955425B" u="1"/>
        <s v="06J115403Q" u="1"/>
        <s v="03L109119E" u="1"/>
        <s v="032905106F" u="1"/>
        <s v="06A198119A" u="1"/>
        <s v="06B198119A" u="1"/>
        <s v="06L109311" u="1"/>
        <s v="8P0823359C" u="1"/>
        <s v="06F198119A" u="1"/>
        <s v="8W6513035" u="1"/>
        <s v="0B4409294D" u="1"/>
        <s v="7L6805157L" u="1"/>
        <s v="6R1614106G" u="1"/>
        <s v="059903341T" u="1"/>
        <s v="8W0857536D" u="1"/>
        <s v="1K0513029FA" u="1"/>
        <s v="8K0407510P" u="1"/>
        <s v="1K0513029FB" u="1"/>
        <s v="2K5614106" u="1"/>
        <s v="5M0807109E" u="1"/>
        <s v="2E0853166" u="1"/>
        <s v="06K109158AD" u="1"/>
        <s v="4G0698151B" u="1"/>
        <s v="4G0698451B" u="1"/>
        <s v="4F0615403F" u="1"/>
        <s v="4F0199379BF" u="1"/>
        <s v="2K3411303" u="1"/>
        <s v="06E115562B" u="1"/>
        <s v="4F0199379BG" u="1"/>
        <s v="06B103623P" u="1"/>
        <s v="8K0955102B" u="1"/>
        <s v="3G0601149C XQI" u="1"/>
        <s v="4F0199379BH" u="1"/>
        <s v="5Q0413023FH" u="1"/>
        <s v="5N0407763N" u="1"/>
        <s v="4L1998002" u="1"/>
        <s v="058103383Q" u="1"/>
        <s v="2Z0413031C" u="1"/>
        <s v="5Q0413023FJ" u="1"/>
        <s v="6RF407761Q" u="1"/>
        <s v="0CS141671C" u="1"/>
        <s v="8R0199381C" u="1"/>
        <s v="4B0513032D" u="1"/>
        <s v="0B1141117E" u="1"/>
        <s v="8U0951210" u="1"/>
        <s v="0B1141031N" u="1"/>
        <s v="5Q0413023FP" u="1"/>
        <s v="5Q0121599AA" u="1"/>
        <s v="3R0513036" u="1"/>
        <s v="6RF498099BC" u="1"/>
        <s v="7L0804073G" u="1"/>
        <s v="N  91096701" u="1"/>
        <s v="0BH325025J Z1U" u="1"/>
        <s v="8R0853741  2ZZ" u="1"/>
        <s v="N  91096702" u="1"/>
        <s v="1K0411105AJ" u="1"/>
        <s v="8K0807113F" u="1"/>
        <s v="8K0955275  GRU" u="1"/>
        <s v="G  060175A2" u="1"/>
        <s v="4F0819375B" u="1"/>
        <s v="06B133299C" u="1"/>
        <s v="N  10240003" u="1"/>
        <s v="7L6145738A" u="1"/>
        <s v="8E0612107F" u="1"/>
        <s v="8E0807109J" u="1"/>
        <s v="5C0413031AH" u="1"/>
        <s v="2H0407183A" u="1"/>
        <s v="1T0857565F 71N" u="1"/>
        <s v="5N0498099BX" u="1"/>
        <s v="5E0419091ABCWE" u="1"/>
        <s v="06H198211A" u="1"/>
        <s v="02E398029B" u="1"/>
        <s v="7L5018897A" u="1"/>
        <s v="8K5827301M" u="1"/>
        <s v="5Q0413175C" u="1"/>
        <s v="2W0903137" u="1"/>
        <s v="6C0413031BE" u="1"/>
        <s v="8F0857536H" u="1"/>
        <s v="8V0857536D" u="1"/>
        <s v="8K0959501G" u="1"/>
        <s v="7L6413032" u="1"/>
        <s v="4F0959801D" u="1"/>
        <s v="022145299E" u="1"/>
        <s v="8K0407505N" u="1"/>
        <s v="06B903133E" u="1"/>
        <s v="2Z0141025D" u="1"/>
        <s v="057103495N" u="1"/>
        <s v="06B109601D" u="1"/>
        <s v="8W0199371BF" u="1"/>
        <s v="1K0407763KX" u="1"/>
        <s v="038109119P" u="1"/>
        <s v="8V5827302C" u="1"/>
        <s v="3G5813320" u="1"/>
        <s v="09M321361A" u="1"/>
        <s v="057127435D" u="1"/>
        <s v="2T2121113D" u="1"/>
        <s v="8W5813307A" u="1"/>
        <s v="06E903341H" u="1"/>
        <s v="8R0857511  4PK" u="1"/>
        <s v="8W0615301T" u="1"/>
        <s v="4L0949102" u="1"/>
        <s v="2Z0311153A" u="1"/>
        <s v="04E145933A" u="1"/>
        <s v="4L0860021N 2ZZ" u="1"/>
        <s v="06B905435A" u="1"/>
        <s v="8E0881272A" u="1"/>
        <s v="8P0853743K 2ZZ" u="1"/>
        <s v="2K5501101E" u="1"/>
        <s v="059109119D" u="1"/>
        <s v="4F5827505D" u="1"/>
        <s v="6R0820367" u="1"/>
        <s v="6R0698151A" u="1"/>
        <s v="2H6805541" u="1"/>
        <s v="8T0260707B" u="1"/>
        <s v="7P6837461B" u="1"/>
        <s v="8V0823397" u="1"/>
        <s v="059129712BQ" u="1"/>
        <s v="2T2906041A" u="1"/>
        <s v="038907319F" u="1"/>
        <s v="079117015A" u="1"/>
        <s v="2Z0121380B" u="1"/>
        <s v="4G0698151M" u="1"/>
        <s v="06F121057D" u="1"/>
        <s v="4G0612107A" u="1"/>
        <s v="1K0407151BC" u="1"/>
        <s v="1P0813303A" u="1"/>
        <s v="8K0959455M" u="1"/>
        <s v="8K0805527A" u="1"/>
        <s v="G  055529A2" u="1"/>
        <s v="079121055R" u="1"/>
        <s v="1K0407151BG" u="1"/>
        <s v="G  052516A2" u="1"/>
        <s v="06L103085B" u="1"/>
        <s v="8K0807682A 01C" u="1"/>
        <s v="8R0698151C" u="1"/>
        <s v="8V0698151B" u="1"/>
        <s v="03L121132F" u="1"/>
        <s v="057109243M" u="1"/>
        <s v="8V0698451B" u="1"/>
        <s v="5C6839461B" u="1"/>
        <s v="8K0201865F" u="1"/>
        <s v="2Z0616087" u="1"/>
        <s v="6RU813228" u="1"/>
        <s v="3C0505235AC" u="1"/>
        <s v="8T0955988C" u="1"/>
        <s v="059903341H" u="1"/>
        <s v="5K0498621A" u="1"/>
        <s v="8K0407182B" u="1"/>
        <s v="7L6513029K" u="1"/>
        <s v="8V3807681A 9B9" u="1"/>
        <s v="7L8513029K" u="1"/>
        <s v="8K0941301  5PR" u="1"/>
        <s v="8V5807681A 9B9" u="1"/>
        <s v="4M0601173" u="1"/>
        <s v="1J5807861B" u="1"/>
        <s v="N  10732601" u="1"/>
        <s v="8K0949101" u="1"/>
        <s v="8K0839015H" u="1"/>
        <s v="7E0407152B" u="1"/>
        <s v="6R0127400D" u="1"/>
        <s v="8P3807682A" u="1"/>
        <s v="8T0941700B" u="1"/>
        <s v="8T0945221" u="1"/>
        <s v="4F0498811A" u="1"/>
        <s v="AMV18820003" u="1"/>
        <s v="8K0412109A" u="1"/>
        <s v="0AA409271B" u="1"/>
        <s v="2Z0145828C" u="1"/>
        <s v="06B121111L" u="1"/>
        <s v="06E117021G" u="1"/>
        <s v="6RF199315E" u="1"/>
        <s v="T16501317" u="1"/>
        <s v="8U0857551H FT9" u="1"/>
        <s v="1K5813320A" u="1"/>
        <s v="8R0837207  GRU" u="1"/>
        <s v="04L109119D" u="1"/>
        <s v="8V1955426" u="1"/>
        <s v="8R0513035E" u="1"/>
        <s v="2S0121004H" u="1"/>
        <s v="3AA962243G" u="1"/>
        <s v="8K0612107D" u="1"/>
        <s v="5N0806930A" u="1"/>
        <s v="8W0598611A" u="1"/>
        <s v="3G0806929" u="1"/>
        <s v="2Z0121303B" u="1"/>
        <s v="8W0413038E" u="1"/>
        <s v="04E127026H" u="1"/>
        <s v="4F0805500B" u="1"/>
        <s v="7L8422154D" u="1"/>
        <s v="038121086L" u="1"/>
        <s v="5M0498099A" u="1"/>
        <s v="8K1907115N" u="1"/>
        <s v="8T0857536D" u="1"/>
        <s v="3G5827302A" u="1"/>
        <s v="5P8813303E" u="1"/>
        <s v="06B121132E" u="1"/>
        <s v="03C121008H" u="1"/>
        <s v="2Z0145933P" u="1"/>
        <s v="8K0611021B" u="1"/>
        <s v="4L0807489" u="1"/>
        <s v="4G5827302B" u="1"/>
        <s v="03L121071B" u="1"/>
        <s v="2H0498627A" u="1"/>
        <s v="2H0805133A" u="1"/>
        <s v="7P0612105" u="1"/>
        <s v="T13311971" u="1"/>
        <s v="0B4409297" u="1"/>
        <s v="6R0807109D" u="1"/>
        <s v="8K0407183F" u="1"/>
        <s v="5Q0953549E" u="1"/>
        <s v="8U0820743K" u="1"/>
        <s v="4G0951223" u="1"/>
        <s v="8E0413031CC" u="1"/>
        <s v="4G5949101A" u="1"/>
        <s v="5G0805275B" u="1"/>
        <s v="5C6827302D" u="1"/>
        <s v="8K0407505B" u="1"/>
        <s v="2Z0501287" u="1"/>
        <s v="06E903137J" u="1"/>
        <s v="4F0998281B" u="1"/>
        <s v="06E121111AL" u="1"/>
        <s v="4G0839015" u="1"/>
        <s v="059121111L" u="1"/>
        <s v="1K0905849B" u="1"/>
        <s v="06H133781CC" u="1"/>
        <s v="1K0423812K" u="1"/>
        <s v="2T0301284" u="1"/>
        <s v="7E5513029A" u="1"/>
        <s v="8K0825211B" u="1"/>
        <s v="5N0407151" u="1"/>
        <s v="N  91060202" u="1"/>
        <s v="8U1955426" u="1"/>
        <s v="4E0698151M" u="1"/>
        <s v="8V0598611A" u="1"/>
        <s v="4M0807109C" u="1"/>
        <s v="06H133781CK" u="1"/>
        <s v="8V4807109E" u="1"/>
        <s v="7E0905865" u="1"/>
        <s v="2T2130085D" u="1"/>
        <s v="5F4813315" u="1"/>
        <s v="8X0807309" u="1"/>
        <s v="2K0407151B" u="1"/>
        <s v="4L0819419" u="1"/>
        <s v="8E0413031CT" u="1"/>
        <s v="8K0857536F" u="1"/>
        <s v="4H0951253" u="1"/>
        <s v="8P0805115B" u="1"/>
        <s v="8U0807152G 4U8" u="1"/>
        <s v="2E0805259" u="1"/>
        <s v="5Q0413023EB" u="1"/>
        <s v="5Q0721388G" u="1"/>
        <s v="8T0698151B" u="1"/>
        <s v="8P4945258A" u="1"/>
        <s v="4G0698451A" u="1"/>
        <s v="8R0837240  2ZZ" u="1"/>
        <s v="8T0260710F" u="1"/>
        <s v="8K0907801H" u="1"/>
        <s v="8E0823509D" u="1"/>
        <s v="0B1105561C" u="1"/>
        <s v="1Q0810150A" u="1"/>
        <s v="1K0498203" u="1"/>
        <s v="TAF145471" u="1"/>
        <s v="6Q0807109D" u="1"/>
        <s v="5Q0513049HJ" u="1"/>
        <s v="4L0837205B GRU" u="1"/>
        <s v="06J141015J" u="1"/>
        <s v="D  176501A1" u="1"/>
        <s v="06J117070C" u="1"/>
        <s v="8W0951223" u="1"/>
        <s v="8R0199381B" u="1"/>
        <s v="1T0413031CF" u="1"/>
        <s v="8K0949101D" u="1"/>
        <s v="7N0127177B" u="1"/>
        <s v="8K0505323F" u="1"/>
        <s v="8W0407506C" u="1"/>
        <s v="0AM198142B" u="1"/>
        <s v="5Q0413031HJ" u="1"/>
        <s v="8K0399151DC" u="1"/>
        <s v="4F0839015" u="1"/>
        <s v="2K0867611E PL5" u="1"/>
        <s v="6R0407761" u="1"/>
        <s v="059911021KX" u="1"/>
        <s v="8U0807681A SP9" u="1"/>
        <s v="06L103144H" u="1"/>
        <s v="5Q0937084Q Z00" u="1"/>
        <s v="1C0601147C GJW" u="1"/>
        <s v="2K0807305G" u="1"/>
        <s v="1K1498445B" u="1"/>
        <s v="8K0959855B V10" u="1"/>
        <s v="4F0919673D" u="1"/>
        <s v="5N0919088M" u="1"/>
        <s v="4G0807133B" u="1"/>
        <s v="4G0407253B" u="1"/>
        <s v="4F0601165N" u="1"/>
        <s v="8E0201511L" u="1"/>
        <s v="2W0703529AP" u="1"/>
        <s v="4L0807453A" u="1"/>
        <s v="6RF827302A" u="1"/>
        <s v="5Q0407762TX" u="1"/>
        <s v="03D145933AG" u="1"/>
        <s v="06K103171G" u="1"/>
        <s v="8W0807309" u="1"/>
        <s v="8W1919616" u="1"/>
        <s v="6R6809411C" u="1"/>
        <s v="4M0857536A" u="1"/>
        <s v="8K0959501F" u="1"/>
        <s v="2K3407271B" u="1"/>
        <s v="2K0809079A" u="1"/>
        <s v="2T2117021A" u="1"/>
        <s v="4L0953041E" u="1"/>
        <s v="03L105266E" u="1"/>
        <s v="5Q0615301F" u="1"/>
        <s v="6C0413031AH" u="1"/>
        <s v="1K0253141M" u="1"/>
        <s v="420698151F" u="1"/>
        <s v="1P0813319C" u="1"/>
        <s v="8K5945258B" u="1"/>
        <s v="8K0407505M" u="1"/>
        <s v="JNV919301" u="1"/>
        <s v="8K0698451D" u="1"/>
        <s v="7L8407152K" u="1"/>
        <s v="6R0423845" u="1"/>
        <s v="1K8813111" u="1"/>
        <s v="06L903133D" u="1"/>
        <s v="6C0413031AN" u="1"/>
        <s v="3C5813320" u="1"/>
        <s v="7L6407271G" u="1"/>
        <s v="2H0407021B" u="1"/>
        <s v="7H0407165B" u="1"/>
        <s v="3C0810135" u="1"/>
        <s v="8E0513036AE" u="1"/>
        <s v="038103171S" u="1"/>
        <s v="06E903341G" u="1"/>
        <s v="4G5945254" u="1"/>
        <s v="4F5945221C" u="1"/>
        <s v="1K0614517CNBEF" u="1"/>
        <s v="3C0807109D" u="1"/>
        <s v="8K0998281" u="1"/>
        <s v="079198405E" u="1"/>
        <s v="2T2927353A" u="1"/>
        <s v="8A0413503K" u="1"/>
        <s v="8R0807113C" u="1"/>
        <s v="02E409359" u="1"/>
        <s v="8K0498099D" u="1"/>
        <s v="7P6837461A" u="1"/>
        <s v="1K0407272QE" u="1"/>
        <s v="038103663" u="1"/>
        <s v="06L903024H" u="1"/>
        <s v="4L1955426B" u="1"/>
        <s v="6RG806249" u="1"/>
        <s v="6RF407764Q" u="1"/>
        <s v="8R0807313C" u="1"/>
        <s v="06B109611C" u="1"/>
        <s v="5Q0411315B" u="1"/>
        <s v="4G0807134F" u="1"/>
        <s v="07K903315AB" u="1"/>
        <s v="4F0820511A" u="1"/>
        <s v="8T1823533B 1FU" u="1"/>
        <s v="06H103483D" u="1"/>
        <s v="WHT002108" u="1"/>
        <s v="06B121071L" u="1"/>
        <s v="8K0505145C" u="1"/>
        <s v="8R0823359A" u="1"/>
        <s v="81A407151C" u="1"/>
        <s v="6RF513025B" u="1"/>
        <s v="5NA061162A" u="1"/>
        <s v="012141719E" u="1"/>
        <s v="8V5807309" u="1"/>
        <s v="8E0121107G" u="1"/>
        <s v="5Q0407271DC" u="1"/>
        <s v="06B103113C" u="1"/>
        <s v="8R1820951L WVF" u="1"/>
        <s v="8E0407510P" u="1"/>
        <s v="06J127065C" u="1"/>
        <s v="8K0853887A" u="1"/>
        <s v="6RF807241  GRU" u="1"/>
        <s v="03L103265 X" u="1"/>
        <s v="3X0407625" u="1"/>
        <s v="8R0614517L" u="1"/>
        <s v="06J198401K" u="1"/>
        <s v="8T0821135G" u="1"/>
        <s v="058903133D" u="1"/>
        <s v="2E1809027" u="1"/>
        <s v="8K5998191" u="1"/>
        <s v="7L0422817D" u="1"/>
        <s v="4G0698151AA" u="1"/>
        <s v="8W1998002" u="1"/>
        <s v="03L121111AD" u="1"/>
        <s v="8U1857410F SP9" u="1"/>
        <s v="2E0599173G" u="1"/>
        <s v="4F0807111" u="1"/>
        <s v="6Q0820808G" u="1"/>
        <s v="4H0959565  5PR" u="1"/>
        <s v="4G0614517R BEF" u="1"/>
        <s v="03F109158K" u="1"/>
        <s v="8X0949102" u="1"/>
        <s v="8W0413031T" u="1"/>
        <s v="2TB711551" u="1"/>
        <s v="8W0407271E" u="1"/>
        <s v="4F1837015E" u="1"/>
        <s v="4G5949102" u="1"/>
        <s v="04L903315A" u="1"/>
        <s v="057115433" u="1"/>
        <s v="03L903137J" u="1"/>
        <s v="1S0813301B" u="1"/>
        <s v="1K0501204D" u="1"/>
      </sharedItems>
    </cacheField>
    <cacheField name="Casier Scanné" numFmtId="0">
      <sharedItems containsBlank="1"/>
    </cacheField>
    <cacheField name="Quantité scannée" numFmtId="0">
      <sharedItems containsBlank="1"/>
    </cacheField>
    <cacheField name="Casier Théorique" numFmtId="0">
      <sharedItems containsBlank="1"/>
    </cacheField>
    <cacheField name="Quantité Théorique" numFmtId="0">
      <sharedItems containsBlank="1" containsMixedTypes="1" containsNumber="1" containsInteger="1" minValue="1" maxValue="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s v="35"/>
    <x v="0"/>
    <n v="36"/>
  </r>
  <r>
    <x v="1"/>
    <x v="1"/>
    <s v="1"/>
    <x v="1"/>
    <n v="1"/>
  </r>
  <r>
    <x v="2"/>
    <x v="2"/>
    <s v="2"/>
    <x v="2"/>
    <n v="2"/>
  </r>
  <r>
    <x v="3"/>
    <x v="0"/>
    <s v="8"/>
    <x v="0"/>
    <n v="9"/>
  </r>
  <r>
    <x v="4"/>
    <x v="3"/>
    <s v="1"/>
    <x v="3"/>
    <n v="1"/>
  </r>
  <r>
    <x v="5"/>
    <x v="0"/>
    <s v="2"/>
    <x v="0"/>
    <n v="1"/>
  </r>
  <r>
    <x v="6"/>
    <x v="1"/>
    <s v="12"/>
    <x v="1"/>
    <n v="12"/>
  </r>
  <r>
    <x v="7"/>
    <x v="1"/>
    <s v="1"/>
    <x v="1"/>
    <n v="1"/>
  </r>
  <r>
    <x v="8"/>
    <x v="2"/>
    <s v="30"/>
    <x v="2"/>
    <n v="30"/>
  </r>
  <r>
    <x v="9"/>
    <x v="2"/>
    <s v="1"/>
    <x v="2"/>
    <n v="1"/>
  </r>
  <r>
    <x v="10"/>
    <x v="1"/>
    <s v="1"/>
    <x v="1"/>
    <n v="1"/>
  </r>
  <r>
    <x v="11"/>
    <x v="4"/>
    <s v="1"/>
    <x v="4"/>
    <s v="0"/>
  </r>
  <r>
    <x v="12"/>
    <x v="5"/>
    <s v="1"/>
    <x v="5"/>
    <n v="1"/>
  </r>
  <r>
    <x v="13"/>
    <x v="1"/>
    <s v="1"/>
    <x v="1"/>
    <n v="1"/>
  </r>
  <r>
    <x v="14"/>
    <x v="2"/>
    <s v="1"/>
    <x v="2"/>
    <n v="1"/>
  </r>
  <r>
    <x v="15"/>
    <x v="2"/>
    <s v="1"/>
    <x v="2"/>
    <n v="1"/>
  </r>
  <r>
    <x v="16"/>
    <x v="2"/>
    <s v="3"/>
    <x v="2"/>
    <n v="3"/>
  </r>
  <r>
    <x v="17"/>
    <x v="5"/>
    <s v="1"/>
    <x v="5"/>
    <n v="1"/>
  </r>
  <r>
    <x v="18"/>
    <x v="1"/>
    <s v="1"/>
    <x v="1"/>
    <n v="1"/>
  </r>
  <r>
    <x v="19"/>
    <x v="0"/>
    <s v="2"/>
    <x v="0"/>
    <n v="2"/>
  </r>
  <r>
    <x v="20"/>
    <x v="6"/>
    <s v="4"/>
    <x v="6"/>
    <n v="4"/>
  </r>
  <r>
    <x v="21"/>
    <x v="6"/>
    <s v="1"/>
    <x v="6"/>
    <n v="1"/>
  </r>
  <r>
    <x v="22"/>
    <x v="0"/>
    <s v="2"/>
    <x v="0"/>
    <n v="2"/>
  </r>
  <r>
    <x v="23"/>
    <x v="5"/>
    <s v="1"/>
    <x v="5"/>
    <n v="1"/>
  </r>
  <r>
    <x v="24"/>
    <x v="5"/>
    <s v="8"/>
    <x v="5"/>
    <n v="8"/>
  </r>
  <r>
    <x v="25"/>
    <x v="6"/>
    <s v="12"/>
    <x v="6"/>
    <n v="12"/>
  </r>
  <r>
    <x v="26"/>
    <x v="0"/>
    <s v="1"/>
    <x v="0"/>
    <n v="1"/>
  </r>
  <r>
    <x v="27"/>
    <x v="1"/>
    <s v="1"/>
    <x v="1"/>
    <n v="1"/>
  </r>
  <r>
    <x v="28"/>
    <x v="4"/>
    <s v="85"/>
    <x v="7"/>
    <n v="85"/>
  </r>
  <r>
    <x v="29"/>
    <x v="7"/>
    <m/>
    <x v="8"/>
    <m/>
  </r>
  <r>
    <x v="29"/>
    <x v="7"/>
    <m/>
    <x v="8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s v="034905"/>
    <s v="35"/>
    <s v="034905"/>
    <n v="36"/>
  </r>
  <r>
    <x v="1"/>
    <s v="034904"/>
    <s v="1"/>
    <s v="034904"/>
    <n v="1"/>
  </r>
  <r>
    <x v="2"/>
    <s v="034903"/>
    <s v="2"/>
    <s v="034903"/>
    <n v="2"/>
  </r>
  <r>
    <x v="3"/>
    <s v="034905"/>
    <s v="8"/>
    <s v="034905"/>
    <n v="9"/>
  </r>
  <r>
    <x v="4"/>
    <s v="034901"/>
    <s v="1"/>
    <s v="034901"/>
    <n v="1"/>
  </r>
  <r>
    <x v="5"/>
    <s v="034905"/>
    <s v="2"/>
    <s v="034905"/>
    <n v="1"/>
  </r>
  <r>
    <x v="6"/>
    <s v="034904"/>
    <s v="12"/>
    <s v="034904"/>
    <n v="12"/>
  </r>
  <r>
    <x v="7"/>
    <s v="034904"/>
    <s v="1"/>
    <s v="034904"/>
    <n v="1"/>
  </r>
  <r>
    <x v="8"/>
    <s v="034903"/>
    <s v="30"/>
    <s v="034903"/>
    <n v="30"/>
  </r>
  <r>
    <x v="9"/>
    <s v="034903"/>
    <s v="1"/>
    <s v="034903"/>
    <n v="1"/>
  </r>
  <r>
    <x v="10"/>
    <s v="034904"/>
    <s v="1"/>
    <s v="034904"/>
    <n v="1"/>
  </r>
  <r>
    <x v="11"/>
    <s v="034907"/>
    <s v="1"/>
    <s v="******"/>
    <s v="0"/>
  </r>
  <r>
    <x v="12"/>
    <s v="034906"/>
    <s v="1"/>
    <s v="034906"/>
    <n v="1"/>
  </r>
  <r>
    <x v="13"/>
    <s v="034904"/>
    <s v="1"/>
    <s v="034904"/>
    <n v="1"/>
  </r>
  <r>
    <x v="14"/>
    <s v="034903"/>
    <s v="1"/>
    <s v="034903"/>
    <n v="1"/>
  </r>
  <r>
    <x v="15"/>
    <s v="034903"/>
    <s v="1"/>
    <s v="034903"/>
    <n v="1"/>
  </r>
  <r>
    <x v="16"/>
    <s v="034903"/>
    <s v="3"/>
    <s v="034903"/>
    <n v="3"/>
  </r>
  <r>
    <x v="17"/>
    <s v="034906"/>
    <s v="1"/>
    <s v="034906"/>
    <n v="1"/>
  </r>
  <r>
    <x v="18"/>
    <s v="034904"/>
    <s v="1"/>
    <s v="034904"/>
    <n v="1"/>
  </r>
  <r>
    <x v="19"/>
    <s v="034905"/>
    <s v="2"/>
    <s v="034905"/>
    <n v="2"/>
  </r>
  <r>
    <x v="20"/>
    <s v="034902"/>
    <s v="4"/>
    <s v="034902"/>
    <n v="4"/>
  </r>
  <r>
    <x v="21"/>
    <s v="034902"/>
    <s v="1"/>
    <s v="034902"/>
    <n v="1"/>
  </r>
  <r>
    <x v="22"/>
    <s v="034905"/>
    <s v="2"/>
    <s v="034905"/>
    <n v="2"/>
  </r>
  <r>
    <x v="23"/>
    <s v="034906"/>
    <s v="1"/>
    <s v="034906"/>
    <n v="1"/>
  </r>
  <r>
    <x v="24"/>
    <s v="034906"/>
    <s v="8"/>
    <s v="034906"/>
    <n v="8"/>
  </r>
  <r>
    <x v="25"/>
    <s v="034902"/>
    <s v="12"/>
    <s v="034902"/>
    <n v="12"/>
  </r>
  <r>
    <x v="26"/>
    <s v="034905"/>
    <s v="1"/>
    <s v="034905"/>
    <n v="1"/>
  </r>
  <r>
    <x v="27"/>
    <s v="034904"/>
    <s v="1"/>
    <s v="034904"/>
    <n v="1"/>
  </r>
  <r>
    <x v="28"/>
    <s v="034907"/>
    <s v="85"/>
    <s v="034907"/>
    <n v="85"/>
  </r>
  <r>
    <x v="29"/>
    <m/>
    <m/>
    <m/>
    <m/>
  </r>
  <r>
    <x v="29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" cacheId="0" applyNumberFormats="0" applyBorderFormats="0" applyFontFormats="0" applyPatternFormats="0" applyAlignmentFormats="0" applyWidthHeightFormats="1" dataCaption="Values" updatedVersion="6" minRefreshableVersion="3" showCalcMbrs="0" showDrill="0" showDataTips="0" itemPrintTitles="1" createdVersion="3" indent="0" compact="0" compactData="0" gridDropZones="1" multipleFieldFilters="0">
  <location ref="A3:D35" firstHeaderRow="2" firstDataRow="2" firstDataCol="3"/>
  <pivotFields count="5">
    <pivotField axis="axisRow" compact="0" outline="0" showAll="0" sortType="descending" defaultSubtotal="0">
      <items count="741">
        <item m="1" x="105"/>
        <item m="1" x="634"/>
        <item m="1" x="404"/>
        <item m="1" x="178"/>
        <item m="1" x="211"/>
        <item m="1" x="483"/>
        <item m="1" x="373"/>
        <item m="1" x="374"/>
        <item m="1" x="313"/>
        <item m="1" x="302"/>
        <item m="1" x="239"/>
        <item m="1" x="209"/>
        <item m="1" x="186"/>
        <item m="1" x="161"/>
        <item m="1" x="289"/>
        <item m="1" x="127"/>
        <item m="1" x="614"/>
        <item m="1" x="619"/>
        <item m="1" x="168"/>
        <item m="1" x="255"/>
        <item m="1" x="122"/>
        <item m="1" x="264"/>
        <item m="1" x="56"/>
        <item m="1" x="562"/>
        <item m="1" x="73"/>
        <item m="1" x="590"/>
        <item m="1" x="219"/>
        <item m="1" x="456"/>
        <item m="1" x="416"/>
        <item m="1" x="655"/>
        <item m="1" x="652"/>
        <item m="1" x="306"/>
        <item m="1" x="331"/>
        <item m="1" x="333"/>
        <item m="1" x="135"/>
        <item m="1" x="439"/>
        <item m="1" x="589"/>
        <item m="1" x="477"/>
        <item m="1" x="405"/>
        <item m="1" x="92"/>
        <item m="1" x="165"/>
        <item m="1" x="212"/>
        <item m="1" x="259"/>
        <item m="1" x="665"/>
        <item m="1" x="81"/>
        <item m="1" x="241"/>
        <item m="1" x="605"/>
        <item m="1" x="462"/>
        <item m="1" x="669"/>
        <item m="1" x="204"/>
        <item m="1" x="195"/>
        <item m="1" x="256"/>
        <item m="1" x="504"/>
        <item m="1" x="520"/>
        <item m="1" x="662"/>
        <item m="1" x="572"/>
        <item m="1" x="702"/>
        <item m="1" x="422"/>
        <item m="1" x="452"/>
        <item m="1" x="475"/>
        <item m="1" x="622"/>
        <item m="1" x="70"/>
        <item m="1" x="310"/>
        <item m="1" x="193"/>
        <item m="1" x="169"/>
        <item m="1" x="498"/>
        <item m="1" x="362"/>
        <item m="1" x="696"/>
        <item x="3"/>
        <item m="1" x="709"/>
        <item m="1" x="86"/>
        <item m="1" x="433"/>
        <item m="1" x="261"/>
        <item m="1" x="543"/>
        <item m="1" x="146"/>
        <item m="1" x="491"/>
        <item m="1" x="573"/>
        <item m="1" x="697"/>
        <item m="1" x="185"/>
        <item m="1" x="249"/>
        <item m="1" x="389"/>
        <item m="1" x="574"/>
        <item m="1" x="262"/>
        <item m="1" x="391"/>
        <item m="1" x="384"/>
        <item m="1" x="616"/>
        <item m="1" x="329"/>
        <item m="1" x="75"/>
        <item m="1" x="102"/>
        <item m="1" x="130"/>
        <item m="1" x="323"/>
        <item m="1" x="118"/>
        <item m="1" x="720"/>
        <item m="1" x="675"/>
        <item m="1" x="153"/>
        <item m="1" x="453"/>
        <item m="1" x="368"/>
        <item m="1" x="379"/>
        <item m="1" x="395"/>
        <item m="1" x="45"/>
        <item m="1" x="399"/>
        <item m="1" x="303"/>
        <item m="1" x="334"/>
        <item m="1" x="560"/>
        <item m="1" x="150"/>
        <item m="1" x="95"/>
        <item m="1" x="570"/>
        <item m="1" x="546"/>
        <item m="1" x="376"/>
        <item m="1" x="79"/>
        <item m="1" x="364"/>
        <item m="1" x="594"/>
        <item m="1" x="579"/>
        <item m="1" x="689"/>
        <item m="1" x="342"/>
        <item m="1" x="415"/>
        <item m="1" x="424"/>
        <item m="1" x="561"/>
        <item m="1" x="626"/>
        <item m="1" x="290"/>
        <item m="1" x="637"/>
        <item m="1" x="157"/>
        <item m="1" x="735"/>
        <item m="1" x="451"/>
        <item m="1" x="173"/>
        <item m="1" x="298"/>
        <item m="1" x="447"/>
        <item m="1" x="140"/>
        <item m="1" x="506"/>
        <item m="1" x="516"/>
        <item m="1" x="419"/>
        <item m="1" x="199"/>
        <item m="1" x="55"/>
        <item m="1" x="336"/>
        <item m="1" x="347"/>
        <item m="1" x="100"/>
        <item m="1" x="294"/>
        <item m="1" x="77"/>
        <item m="1" x="556"/>
        <item m="1" x="588"/>
        <item m="1" x="610"/>
        <item m="1" x="559"/>
        <item m="1" x="354"/>
        <item m="1" x="604"/>
        <item m="1" x="617"/>
        <item m="1" x="393"/>
        <item m="1" x="402"/>
        <item m="1" x="412"/>
        <item m="1" x="421"/>
        <item m="1" x="464"/>
        <item m="1" x="730"/>
        <item m="1" x="635"/>
        <item m="1" x="107"/>
        <item m="1" x="328"/>
        <item m="1" x="223"/>
        <item m="1" x="207"/>
        <item m="1" x="372"/>
        <item m="1" x="149"/>
        <item m="1" x="602"/>
        <item m="1" x="717"/>
        <item m="1" x="725"/>
        <item m="1" x="138"/>
        <item m="1" x="104"/>
        <item m="1" x="710"/>
        <item m="1" x="123"/>
        <item m="1" x="124"/>
        <item m="1" x="148"/>
        <item m="1" x="401"/>
        <item m="1" x="115"/>
        <item m="1" x="52"/>
        <item m="1" x="189"/>
        <item m="1" x="455"/>
        <item m="1" x="380"/>
        <item m="1" x="496"/>
        <item m="1" x="563"/>
        <item m="1" x="649"/>
        <item m="1" x="141"/>
        <item m="1" x="528"/>
        <item m="1" x="361"/>
        <item m="1" x="612"/>
        <item m="1" x="190"/>
        <item m="1" x="338"/>
        <item m="1" x="383"/>
        <item m="1" x="125"/>
        <item m="1" x="215"/>
        <item m="1" x="221"/>
        <item m="1" x="448"/>
        <item m="1" x="365"/>
        <item m="1" x="426"/>
        <item m="1" x="577"/>
        <item m="1" x="443"/>
        <item m="1" x="180"/>
        <item m="1" x="200"/>
        <item m="1" x="440"/>
        <item m="1" x="460"/>
        <item m="1" x="88"/>
        <item m="1" x="736"/>
        <item m="1" x="490"/>
        <item m="1" x="737"/>
        <item m="1" x="213"/>
        <item m="1" x="35"/>
        <item m="1" x="151"/>
        <item m="1" x="484"/>
        <item m="1" x="523"/>
        <item m="1" x="214"/>
        <item m="1" x="494"/>
        <item m="1" x="674"/>
        <item m="1" x="613"/>
        <item m="1" x="425"/>
        <item m="1" x="508"/>
        <item m="1" x="539"/>
        <item m="1" x="729"/>
        <item m="1" x="458"/>
        <item m="1" x="633"/>
        <item m="1" x="509"/>
        <item m="1" x="299"/>
        <item m="1" x="330"/>
        <item m="1" x="470"/>
        <item m="1" x="593"/>
        <item m="1" x="489"/>
        <item m="1" x="687"/>
        <item m="1" x="703"/>
        <item m="1" x="430"/>
        <item m="1" x="565"/>
        <item m="1" x="731"/>
        <item m="1" x="39"/>
        <item m="1" x="493"/>
        <item m="1" x="524"/>
        <item m="1" x="65"/>
        <item m="1" x="242"/>
        <item m="1" x="98"/>
        <item m="1" x="238"/>
        <item m="1" x="680"/>
        <item m="1" x="715"/>
        <item m="1" x="530"/>
        <item m="1" x="535"/>
        <item m="1" x="611"/>
        <item m="1" x="643"/>
        <item m="1" x="678"/>
        <item m="1" x="257"/>
        <item m="1" x="352"/>
        <item m="1" x="360"/>
        <item m="1" x="653"/>
        <item m="1" x="423"/>
        <item m="1" x="230"/>
        <item m="1" x="182"/>
        <item m="1" x="293"/>
        <item m="1" x="632"/>
        <item m="1" x="116"/>
        <item m="1" x="308"/>
        <item m="1" x="61"/>
        <item m="1" x="557"/>
        <item m="1" x="403"/>
        <item m="1" x="144"/>
        <item m="1" x="172"/>
        <item m="1" x="370"/>
        <item m="1" x="549"/>
        <item m="1" x="194"/>
        <item m="1" x="533"/>
        <item m="1" x="101"/>
        <item m="1" x="30"/>
        <item m="1" x="597"/>
        <item m="1" x="270"/>
        <item m="1" x="367"/>
        <item m="1" x="85"/>
        <item m="1" x="240"/>
        <item m="1" x="630"/>
        <item m="1" x="103"/>
        <item m="1" x="537"/>
        <item m="1" x="343"/>
        <item m="1" x="57"/>
        <item m="1" x="90"/>
        <item m="1" x="248"/>
        <item m="1" x="246"/>
        <item m="1" x="111"/>
        <item m="1" x="121"/>
        <item m="1" x="582"/>
        <item m="1" x="126"/>
        <item m="1" x="291"/>
        <item m="1" x="184"/>
        <item m="1" x="275"/>
        <item m="1" x="525"/>
        <item m="1" x="206"/>
        <item m="1" x="218"/>
        <item m="1" x="690"/>
        <item m="1" x="724"/>
        <item m="1" x="67"/>
        <item m="1" x="227"/>
        <item m="1" x="317"/>
        <item m="1" x="640"/>
        <item m="1" x="628"/>
        <item m="1" x="666"/>
        <item m="1" x="327"/>
        <item m="1" x="76"/>
        <item m="1" x="224"/>
        <item m="1" x="726"/>
        <item m="1" x="705"/>
        <item m="1" x="133"/>
        <item m="1" x="155"/>
        <item m="1" x="181"/>
        <item m="1" x="201"/>
        <item m="1" x="234"/>
        <item m="1" x="268"/>
        <item m="1" x="732"/>
        <item m="1" x="42"/>
        <item m="1" x="31"/>
        <item m="1" x="392"/>
        <item m="1" x="648"/>
        <item m="1" x="128"/>
        <item m="1" x="495"/>
        <item m="1" x="449"/>
        <item m="1" x="369"/>
        <item m="1" x="283"/>
        <item m="1" x="442"/>
        <item m="1" x="175"/>
        <item m="1" x="47"/>
        <item m="1" x="529"/>
        <item m="1" x="657"/>
        <item m="1" x="676"/>
        <item m="1" x="36"/>
        <item m="1" x="80"/>
        <item m="1" x="467"/>
        <item m="1" x="576"/>
        <item m="1" x="266"/>
        <item m="1" x="296"/>
        <item m="1" x="285"/>
        <item m="1" x="541"/>
        <item m="1" x="638"/>
        <item m="1" x="671"/>
        <item m="1" x="658"/>
        <item m="1" x="348"/>
        <item m="1" x="164"/>
        <item m="1" x="106"/>
        <item m="1" x="170"/>
        <item m="1" x="312"/>
        <item m="1" x="192"/>
        <item m="1" x="324"/>
        <item m="1" x="349"/>
        <item m="1" x="319"/>
        <item m="1" x="438"/>
        <item m="1" x="519"/>
        <item m="1" x="37"/>
        <item m="1" x="225"/>
        <item m="1" x="208"/>
        <item m="1" x="639"/>
        <item m="1" x="341"/>
        <item m="1" x="53"/>
        <item m="1" x="174"/>
        <item m="1" x="350"/>
        <item m="1" x="176"/>
        <item m="1" x="197"/>
        <item m="1" x="547"/>
        <item m="1" x="83"/>
        <item m="1" x="568"/>
        <item m="1" x="109"/>
        <item m="1" x="337"/>
        <item m="1" x="434"/>
        <item m="1" x="631"/>
        <item m="1" x="692"/>
        <item m="1" x="114"/>
        <item m="1" x="99"/>
        <item m="1" x="644"/>
        <item m="1" x="66"/>
        <item m="1" x="417"/>
        <item m="1" x="265"/>
        <item m="1" x="220"/>
        <item m="1" x="581"/>
        <item m="1" x="461"/>
        <item m="1" x="137"/>
        <item m="1" x="708"/>
        <item m="1" x="603"/>
        <item m="1" x="390"/>
        <item m="1" x="340"/>
        <item m="1" x="586"/>
        <item m="1" x="515"/>
        <item m="1" x="545"/>
        <item m="1" x="420"/>
        <item m="1" x="691"/>
        <item m="1" x="740"/>
        <item m="1" x="670"/>
        <item m="1" x="485"/>
        <item m="1" x="236"/>
        <item m="1" x="584"/>
        <item m="1" x="353"/>
        <item m="1" x="436"/>
        <item m="1" x="472"/>
        <item m="1" x="738"/>
        <item m="1" x="441"/>
        <item m="1" x="463"/>
        <item m="1" x="68"/>
        <item m="1" x="704"/>
        <item m="1" x="694"/>
        <item m="1" x="721"/>
        <item m="1" x="716"/>
        <item m="1" x="314"/>
        <item m="1" x="684"/>
        <item m="1" x="698"/>
        <item m="1" x="398"/>
        <item m="1" x="400"/>
        <item m="1" x="408"/>
        <item m="1" x="179"/>
        <item m="1" x="171"/>
        <item m="1" x="526"/>
        <item m="1" x="505"/>
        <item m="1" x="145"/>
        <item m="1" x="707"/>
        <item m="1" x="108"/>
        <item m="1" x="591"/>
        <item m="1" x="158"/>
        <item m="1" x="134"/>
        <item m="1" x="143"/>
        <item m="1" x="91"/>
        <item m="1" x="69"/>
        <item m="1" x="258"/>
        <item m="1" x="688"/>
        <item m="1" x="222"/>
        <item m="1" x="216"/>
        <item m="1" x="713"/>
        <item m="1" x="544"/>
        <item m="1" x="159"/>
        <item m="1" x="432"/>
        <item m="1" x="575"/>
        <item m="1" x="454"/>
        <item m="1" x="727"/>
        <item m="1" x="668"/>
        <item m="1" x="722"/>
        <item m="1" x="78"/>
        <item m="1" x="502"/>
        <item m="1" x="479"/>
        <item m="1" x="514"/>
        <item m="1" x="548"/>
        <item m="1" x="217"/>
        <item m="1" x="183"/>
        <item m="1" x="292"/>
        <item m="1" x="482"/>
        <item m="1" x="536"/>
        <item m="1" x="444"/>
        <item m="1" x="96"/>
        <item m="1" x="131"/>
        <item m="1" x="94"/>
        <item m="1" x="501"/>
        <item m="1" x="672"/>
        <item m="1" x="284"/>
        <item m="1" x="253"/>
        <item m="1" x="147"/>
        <item m="1" x="428"/>
        <item m="1" x="136"/>
        <item m="1" x="34"/>
        <item m="1" x="599"/>
        <item m="1" x="431"/>
        <item m="1" x="446"/>
        <item m="1" x="601"/>
        <item m="1" x="252"/>
        <item m="1" x="723"/>
        <item m="1" x="40"/>
        <item m="1" x="254"/>
        <item m="1" x="427"/>
        <item m="1" x="418"/>
        <item m="1" x="321"/>
        <item m="1" x="500"/>
        <item m="1" x="120"/>
        <item m="1" x="74"/>
        <item m="1" x="156"/>
        <item m="1" x="406"/>
        <item m="1" x="251"/>
        <item m="1" x="550"/>
        <item m="1" x="650"/>
        <item m="1" x="476"/>
        <item m="1" x="682"/>
        <item m="1" x="226"/>
        <item m="1" x="59"/>
        <item m="1" x="714"/>
        <item m="1" x="62"/>
        <item m="1" x="202"/>
        <item m="1" x="231"/>
        <item m="1" x="385"/>
        <item m="1" x="41"/>
        <item m="1" x="205"/>
        <item m="1" x="718"/>
        <item m="1" x="210"/>
        <item m="1" x="351"/>
        <item m="1" x="409"/>
        <item m="1" x="429"/>
        <item m="1" x="407"/>
        <item m="1" x="679"/>
        <item m="1" x="46"/>
        <item m="1" x="71"/>
        <item m="1" x="471"/>
        <item m="1" x="527"/>
        <item m="1" x="297"/>
        <item m="1" x="335"/>
        <item m="1" x="203"/>
        <item m="1" x="232"/>
        <item m="1" x="307"/>
        <item m="1" x="358"/>
        <item m="1" x="596"/>
        <item m="1" x="63"/>
        <item m="1" x="706"/>
        <item m="1" x="488"/>
        <item m="1" x="512"/>
        <item m="1" x="274"/>
        <item m="1" x="132"/>
        <item m="1" x="492"/>
        <item m="1" x="521"/>
        <item m="1" x="711"/>
        <item m="1" x="552"/>
        <item m="1" x="554"/>
        <item m="1" x="273"/>
        <item m="1" x="386"/>
        <item m="1" x="465"/>
        <item m="1" x="48"/>
        <item m="1" x="580"/>
        <item m="1" x="607"/>
        <item m="1" x="569"/>
        <item m="1" x="196"/>
        <item m="1" x="72"/>
        <item m="1" x="84"/>
        <item m="1" x="166"/>
        <item m="1" x="695"/>
        <item m="1" x="276"/>
        <item m="1" x="357"/>
        <item m="1" x="598"/>
        <item m="1" x="286"/>
        <item m="1" x="33"/>
        <item m="1" x="87"/>
        <item m="1" x="113"/>
        <item m="1" x="139"/>
        <item m="1" x="188"/>
        <item m="1" x="585"/>
        <item m="1" x="606"/>
        <item m="1" x="660"/>
        <item m="1" x="64"/>
        <item m="1" x="664"/>
        <item m="1" x="163"/>
        <item m="1" x="571"/>
        <item m="1" x="235"/>
        <item m="1" x="318"/>
        <item m="1" x="410"/>
        <item m="1" x="517"/>
        <item m="1" x="413"/>
        <item m="1" x="301"/>
        <item m="1" x="112"/>
        <item m="1" x="237"/>
        <item m="1" x="243"/>
        <item m="1" x="51"/>
        <item m="1" x="54"/>
        <item m="1" x="600"/>
        <item m="1" x="277"/>
        <item m="1" x="326"/>
        <item m="1" x="355"/>
        <item m="1" x="278"/>
        <item m="1" x="44"/>
        <item m="1" x="162"/>
        <item m="1" x="531"/>
        <item m="1" x="468"/>
        <item m="1" x="486"/>
        <item m="1" x="250"/>
        <item m="1" x="280"/>
        <item m="1" x="712"/>
        <item m="1" x="325"/>
        <item m="1" x="518"/>
        <item m="1" x="271"/>
        <item m="1" x="699"/>
        <item m="1" x="540"/>
        <item m="1" x="281"/>
        <item m="1" x="624"/>
        <item m="1" x="377"/>
        <item m="1" x="592"/>
        <item m="1" x="267"/>
        <item m="1" x="269"/>
        <item m="1" x="366"/>
        <item m="1" x="503"/>
        <item m="1" x="686"/>
        <item m="1" x="97"/>
        <item m="1" x="187"/>
        <item m="1" x="82"/>
        <item m="1" x="538"/>
        <item m="1" x="375"/>
        <item m="1" x="513"/>
        <item m="1" x="332"/>
        <item m="1" x="693"/>
        <item x="29"/>
        <item m="1" x="411"/>
        <item m="1" x="228"/>
        <item m="1" x="654"/>
        <item m="1" x="263"/>
        <item m="1" x="397"/>
        <item m="1" x="647"/>
        <item m="1" x="673"/>
        <item m="1" x="311"/>
        <item m="1" x="457"/>
        <item m="1" x="728"/>
        <item m="1" x="381"/>
        <item m="1" x="388"/>
        <item m="1" x="371"/>
        <item m="1" x="167"/>
        <item m="1" x="497"/>
        <item m="1" x="191"/>
        <item m="1" x="272"/>
        <item m="1" x="587"/>
        <item m="1" x="522"/>
        <item m="1" x="396"/>
        <item m="1" x="510"/>
        <item m="1" x="260"/>
        <item m="1" x="641"/>
        <item m="1" x="288"/>
        <item m="1" x="110"/>
        <item m="1" x="93"/>
        <item m="1" x="154"/>
        <item m="1" x="551"/>
        <item m="1" x="356"/>
        <item m="1" x="304"/>
        <item m="1" x="567"/>
        <item m="1" x="481"/>
        <item m="1" x="739"/>
        <item m="1" x="499"/>
        <item m="1" x="685"/>
        <item m="1" x="43"/>
        <item m="1" x="359"/>
        <item m="1" x="566"/>
        <item m="1" x="177"/>
        <item m="1" x="609"/>
        <item m="1" x="309"/>
        <item m="1" x="233"/>
        <item m="1" x="681"/>
        <item m="1" x="315"/>
        <item m="1" x="595"/>
        <item m="1" x="300"/>
        <item m="1" x="615"/>
        <item m="1" x="60"/>
        <item m="1" x="142"/>
        <item m="1" x="229"/>
        <item m="1" x="623"/>
        <item m="1" x="558"/>
        <item m="1" x="287"/>
        <item m="1" x="534"/>
        <item m="1" x="305"/>
        <item m="1" x="733"/>
        <item m="1" x="38"/>
        <item m="1" x="152"/>
        <item m="1" x="282"/>
        <item m="1" x="683"/>
        <item m="1" x="245"/>
        <item m="1" x="437"/>
        <item m="1" x="542"/>
        <item m="1" x="450"/>
        <item m="1" x="117"/>
        <item m="1" x="511"/>
        <item m="1" x="474"/>
        <item m="1" x="636"/>
        <item m="1" x="659"/>
        <item m="1" x="656"/>
        <item m="1" x="466"/>
        <item m="1" x="663"/>
        <item m="1" x="119"/>
        <item m="1" x="160"/>
        <item m="1" x="295"/>
        <item m="1" x="198"/>
        <item m="1" x="618"/>
        <item m="1" x="532"/>
        <item m="1" x="487"/>
        <item m="1" x="701"/>
        <item m="1" x="382"/>
        <item m="1" x="339"/>
        <item m="1" x="469"/>
        <item m="1" x="578"/>
        <item m="1" x="651"/>
        <item m="1" x="677"/>
        <item m="1" x="473"/>
        <item m="1" x="459"/>
        <item m="1" x="279"/>
        <item m="1" x="316"/>
        <item m="1" x="642"/>
        <item m="1" x="478"/>
        <item m="1" x="445"/>
        <item m="1" x="700"/>
        <item m="1" x="564"/>
        <item m="1" x="583"/>
        <item m="1" x="608"/>
        <item m="1" x="553"/>
        <item m="1" x="414"/>
        <item m="1" x="387"/>
        <item m="1" x="620"/>
        <item m="1" x="621"/>
        <item m="1" x="625"/>
        <item m="1" x="32"/>
        <item m="1" x="322"/>
        <item m="1" x="58"/>
        <item m="1" x="646"/>
        <item m="1" x="363"/>
        <item m="1" x="667"/>
        <item m="1" x="129"/>
        <item m="1" x="719"/>
        <item m="1" x="344"/>
        <item m="1" x="555"/>
        <item m="1" x="346"/>
        <item m="1" x="89"/>
        <item m="1" x="734"/>
        <item m="1" x="627"/>
        <item m="1" x="247"/>
        <item m="1" x="435"/>
        <item m="1" x="50"/>
        <item m="1" x="629"/>
        <item m="1" x="394"/>
        <item m="1" x="507"/>
        <item m="1" x="320"/>
        <item m="1" x="661"/>
        <item m="1" x="345"/>
        <item m="1" x="378"/>
        <item m="1" x="49"/>
        <item m="1" x="244"/>
        <item m="1" x="480"/>
        <item m="1" x="645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21">
        <item x="7"/>
        <item m="1" x="39"/>
        <item m="1" x="84"/>
        <item m="1" x="60"/>
        <item m="1" x="23"/>
        <item m="1" x="45"/>
        <item m="1" x="62"/>
        <item m="1" x="71"/>
        <item m="1" x="26"/>
        <item m="1" x="68"/>
        <item m="1" x="109"/>
        <item m="1" x="106"/>
        <item m="1" x="73"/>
        <item m="1" x="111"/>
        <item m="1" x="113"/>
        <item m="1" x="70"/>
        <item m="1" x="22"/>
        <item m="1" x="38"/>
        <item m="1" x="54"/>
        <item m="1" x="99"/>
        <item m="1" x="41"/>
        <item m="1" x="119"/>
        <item m="1" x="27"/>
        <item m="1" x="10"/>
        <item m="1" x="42"/>
        <item m="1" x="76"/>
        <item m="1" x="117"/>
        <item m="1" x="110"/>
        <item m="1" x="85"/>
        <item m="1" x="77"/>
        <item m="1" x="11"/>
        <item m="1" x="65"/>
        <item m="1" x="19"/>
        <item m="1" x="96"/>
        <item m="1" x="90"/>
        <item m="1" x="95"/>
        <item m="1" x="86"/>
        <item m="1" x="15"/>
        <item m="1" x="43"/>
        <item m="1" x="105"/>
        <item m="1" x="57"/>
        <item m="1" x="24"/>
        <item m="1" x="97"/>
        <item m="1" x="48"/>
        <item m="1" x="51"/>
        <item m="1" x="80"/>
        <item m="1" x="20"/>
        <item m="1" x="104"/>
        <item m="1" x="21"/>
        <item m="1" x="78"/>
        <item m="1" x="98"/>
        <item m="1" x="59"/>
        <item m="1" x="44"/>
        <item m="1" x="34"/>
        <item m="1" x="72"/>
        <item m="1" x="67"/>
        <item m="1" x="64"/>
        <item m="1" x="93"/>
        <item m="1" x="83"/>
        <item m="1" x="115"/>
        <item m="1" x="108"/>
        <item m="1" x="25"/>
        <item m="1" x="14"/>
        <item m="1" x="46"/>
        <item m="1" x="16"/>
        <item m="1" x="17"/>
        <item m="1" x="74"/>
        <item m="1" x="63"/>
        <item m="1" x="40"/>
        <item m="1" x="8"/>
        <item m="1" x="61"/>
        <item m="1" x="66"/>
        <item m="1" x="101"/>
        <item m="1" x="82"/>
        <item m="1" x="114"/>
        <item m="1" x="30"/>
        <item m="1" x="49"/>
        <item m="1" x="94"/>
        <item m="1" x="107"/>
        <item m="1" x="112"/>
        <item m="1" x="32"/>
        <item m="1" x="69"/>
        <item m="1" x="28"/>
        <item m="1" x="116"/>
        <item m="1" x="88"/>
        <item m="1" x="50"/>
        <item m="1" x="56"/>
        <item m="1" x="102"/>
        <item m="1" x="35"/>
        <item m="1" x="81"/>
        <item m="1" x="47"/>
        <item m="1" x="9"/>
        <item m="1" x="53"/>
        <item m="1" x="58"/>
        <item m="1" x="18"/>
        <item m="1" x="92"/>
        <item m="1" x="120"/>
        <item m="1" x="89"/>
        <item m="1" x="91"/>
        <item m="1" x="12"/>
        <item m="1" x="55"/>
        <item m="1" x="87"/>
        <item m="1" x="37"/>
        <item m="1" x="29"/>
        <item m="1" x="118"/>
        <item m="1" x="52"/>
        <item m="1" x="31"/>
        <item m="1" x="33"/>
        <item m="1" x="13"/>
        <item m="1" x="75"/>
        <item m="1" x="79"/>
        <item m="1" x="103"/>
        <item m="1" x="36"/>
        <item m="1" x="100"/>
        <item x="0"/>
        <item x="1"/>
        <item x="2"/>
        <item x="3"/>
        <item x="4"/>
        <item x="5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compact="0" outline="0" showAll="0" sortType="descending" defaultSubtotal="0">
      <items count="118">
        <item x="4"/>
        <item m="1" x="40"/>
        <item m="1" x="83"/>
        <item m="1" x="58"/>
        <item m="1" x="25"/>
        <item x="8"/>
        <item m="1" x="60"/>
        <item m="1" x="28"/>
        <item m="1" x="108"/>
        <item m="1" x="105"/>
        <item m="1" x="112"/>
        <item m="1" x="52"/>
        <item m="1" x="42"/>
        <item m="1" x="116"/>
        <item m="1" x="29"/>
        <item m="1" x="71"/>
        <item m="1" x="66"/>
        <item m="1" x="115"/>
        <item m="1" x="21"/>
        <item m="1" x="84"/>
        <item m="1" x="95"/>
        <item m="1" x="89"/>
        <item m="1" x="94"/>
        <item m="1" x="85"/>
        <item m="1" x="17"/>
        <item m="1" x="43"/>
        <item m="1" x="104"/>
        <item m="1" x="55"/>
        <item m="1" x="96"/>
        <item m="1" x="69"/>
        <item m="1" x="61"/>
        <item m="1" x="50"/>
        <item m="1" x="22"/>
        <item m="1" x="31"/>
        <item m="1" x="48"/>
        <item m="1" x="77"/>
        <item m="1" x="44"/>
        <item m="1" x="36"/>
        <item m="1" x="70"/>
        <item m="1" x="62"/>
        <item m="1" x="92"/>
        <item m="1" x="79"/>
        <item m="1" x="75"/>
        <item m="1" x="107"/>
        <item m="1" x="18"/>
        <item m="1" x="46"/>
        <item m="1" x="19"/>
        <item m="1" x="72"/>
        <item m="1" x="41"/>
        <item m="1" x="9"/>
        <item m="1" x="100"/>
        <item m="1" x="81"/>
        <item m="1" x="63"/>
        <item m="1" x="64"/>
        <item m="1" x="59"/>
        <item m="1" x="111"/>
        <item m="1" x="67"/>
        <item m="1" x="87"/>
        <item m="1" x="80"/>
        <item m="1" x="56"/>
        <item m="1" x="117"/>
        <item m="1" x="90"/>
        <item m="1" x="14"/>
        <item m="1" x="53"/>
        <item m="1" x="68"/>
        <item m="1" x="33"/>
        <item m="1" x="102"/>
        <item m="1" x="35"/>
        <item m="1" x="15"/>
        <item m="1" x="78"/>
        <item m="1" x="73"/>
        <item m="1" x="12"/>
        <item m="1" x="38"/>
        <item m="1" x="51"/>
        <item m="1" x="45"/>
        <item m="1" x="110"/>
        <item m="1" x="24"/>
        <item m="1" x="39"/>
        <item m="1" x="98"/>
        <item m="1" x="11"/>
        <item m="1" x="13"/>
        <item m="1" x="109"/>
        <item m="1" x="76"/>
        <item m="1" x="86"/>
        <item m="1" x="26"/>
        <item m="1" x="103"/>
        <item m="1" x="23"/>
        <item m="1" x="97"/>
        <item m="1" x="65"/>
        <item m="1" x="106"/>
        <item m="1" x="57"/>
        <item m="1" x="74"/>
        <item m="1" x="27"/>
        <item m="1" x="16"/>
        <item m="1" x="82"/>
        <item m="1" x="34"/>
        <item m="1" x="30"/>
        <item m="1" x="114"/>
        <item m="1" x="49"/>
        <item m="1" x="54"/>
        <item m="1" x="101"/>
        <item m="1" x="37"/>
        <item m="1" x="47"/>
        <item m="1" x="10"/>
        <item m="1" x="32"/>
        <item m="1" x="20"/>
        <item m="1" x="113"/>
        <item m="1" x="91"/>
        <item m="1" x="93"/>
        <item m="1" x="88"/>
        <item m="1" x="99"/>
        <item x="0"/>
        <item x="1"/>
        <item x="2"/>
        <item x="3"/>
        <item x="5"/>
        <item x="6"/>
        <item x="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3">
    <field x="0"/>
    <field x="1"/>
    <field x="3"/>
  </rowFields>
  <rowItems count="31">
    <i>
      <x v="726"/>
      <x v="116"/>
      <x v="113"/>
    </i>
    <i>
      <x v="734"/>
      <x v="114"/>
      <x v="111"/>
    </i>
    <i>
      <x v="730"/>
      <x v="115"/>
      <x v="112"/>
    </i>
    <i>
      <x v="581"/>
      <x/>
      <x v="5"/>
    </i>
    <i>
      <x v="738"/>
      <x v="114"/>
      <x v="111"/>
    </i>
    <i>
      <x v="713"/>
      <x v="114"/>
      <x v="111"/>
    </i>
    <i>
      <x v="728"/>
      <x v="116"/>
      <x v="113"/>
    </i>
    <i>
      <x v="714"/>
      <x v="115"/>
      <x v="112"/>
    </i>
    <i>
      <x v="732"/>
      <x v="120"/>
      <x v="116"/>
    </i>
    <i>
      <x v="715"/>
      <x v="116"/>
      <x v="113"/>
    </i>
    <i>
      <x v="736"/>
      <x v="119"/>
      <x v="115"/>
    </i>
    <i>
      <x v="716"/>
      <x v="117"/>
      <x v="114"/>
    </i>
    <i>
      <x v="740"/>
      <x v="118"/>
      <x v="117"/>
    </i>
    <i>
      <x v="717"/>
      <x v="114"/>
      <x v="111"/>
    </i>
    <i>
      <x v="727"/>
      <x v="116"/>
      <x v="113"/>
    </i>
    <i>
      <x v="718"/>
      <x v="115"/>
      <x v="112"/>
    </i>
    <i>
      <x v="729"/>
      <x v="119"/>
      <x v="115"/>
    </i>
    <i>
      <x v="719"/>
      <x v="115"/>
      <x v="112"/>
    </i>
    <i>
      <x v="731"/>
      <x v="114"/>
      <x v="111"/>
    </i>
    <i>
      <x v="720"/>
      <x v="116"/>
      <x v="113"/>
    </i>
    <i>
      <x v="733"/>
      <x v="120"/>
      <x v="116"/>
    </i>
    <i>
      <x v="721"/>
      <x v="116"/>
      <x v="113"/>
    </i>
    <i>
      <x v="735"/>
      <x v="119"/>
      <x v="115"/>
    </i>
    <i>
      <x v="722"/>
      <x v="115"/>
      <x v="112"/>
    </i>
    <i>
      <x v="737"/>
      <x v="120"/>
      <x v="116"/>
    </i>
    <i>
      <x v="723"/>
      <x v="118"/>
      <x/>
    </i>
    <i>
      <x v="739"/>
      <x v="115"/>
      <x v="112"/>
    </i>
    <i>
      <x v="724"/>
      <x v="119"/>
      <x v="115"/>
    </i>
    <i>
      <x v="68"/>
      <x v="114"/>
      <x v="111"/>
    </i>
    <i>
      <x v="725"/>
      <x v="115"/>
      <x v="112"/>
    </i>
    <i t="grand">
      <x/>
    </i>
  </rowItems>
  <colItems count="1">
    <i/>
  </colItems>
  <dataFields count="1">
    <dataField name="Sum of Quantité scannée" fld="2" baseField="0" baseItem="0" numFmtId="38"/>
  </dataFields>
  <formats count="1">
    <format dxfId="31">
      <pivotArea type="all" dataOnly="0"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4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>
  <location ref="A3:B34" firstHeaderRow="1" firstDataRow="1" firstDataCol="1"/>
  <pivotFields count="5">
    <pivotField axis="axisRow" showAll="0">
      <items count="2744">
        <item m="1" x="2216"/>
        <item m="1" x="2408"/>
        <item m="1" x="220"/>
        <item m="1" x="1252"/>
        <item m="1" x="2146"/>
        <item m="1" x="1455"/>
        <item m="1" x="385"/>
        <item m="1" x="2713"/>
        <item m="1" x="540"/>
        <item m="1" x="2141"/>
        <item m="1" x="2101"/>
        <item m="1" x="2104"/>
        <item m="1" x="1988"/>
        <item m="1" x="845"/>
        <item m="1" x="848"/>
        <item m="1" x="855"/>
        <item m="1" x="859"/>
        <item m="1" x="632"/>
        <item m="1" x="456"/>
        <item m="1" x="529"/>
        <item m="1" x="1535"/>
        <item m="1" x="319"/>
        <item m="1" x="2000"/>
        <item m="1" x="196"/>
        <item m="1" x="1463"/>
        <item m="1" x="898"/>
        <item m="1" x="2208"/>
        <item m="1" x="943"/>
        <item m="1" x="657"/>
        <item m="1" x="85"/>
        <item m="1" x="329"/>
        <item m="1" x="2407"/>
        <item m="1" x="288"/>
        <item m="1" x="570"/>
        <item m="1" x="2303"/>
        <item m="1" x="2684"/>
        <item m="1" x="1925"/>
        <item m="1" x="1960"/>
        <item m="1" x="2430"/>
        <item m="1" x="2503"/>
        <item m="1" x="2612"/>
        <item m="1" x="1406"/>
        <item m="1" x="1149"/>
        <item m="1" x="1778"/>
        <item m="1" x="788"/>
        <item m="1" x="1791"/>
        <item m="1" x="117"/>
        <item m="1" x="905"/>
        <item m="1" x="2389"/>
        <item m="1" x="1752"/>
        <item m="1" x="750"/>
        <item m="1" x="2622"/>
        <item m="1" x="1401"/>
        <item m="1" x="1720"/>
        <item m="1" x="500"/>
        <item m="1" x="1947"/>
        <item m="1" x="2152"/>
        <item m="1" x="722"/>
        <item m="1" x="301"/>
        <item m="1" x="1705"/>
        <item m="1" x="1303"/>
        <item m="1" x="2028"/>
        <item m="1" x="2032"/>
        <item m="1" x="2317"/>
        <item m="1" x="2020"/>
        <item m="1" x="1550"/>
        <item m="1" x="1219"/>
        <item m="1" x="822"/>
        <item m="1" x="2491"/>
        <item m="1" x="195"/>
        <item m="1" x="2194"/>
        <item m="1" x="1155"/>
        <item m="1" x="957"/>
        <item m="1" x="649"/>
        <item m="1" x="1392"/>
        <item m="1" x="1167"/>
        <item m="1" x="720"/>
        <item m="1" x="1434"/>
        <item m="1" x="2272"/>
        <item m="1" x="1447"/>
        <item m="1" x="1452"/>
        <item m="1" x="572"/>
        <item m="1" x="2461"/>
        <item m="1" x="2467"/>
        <item m="1" x="762"/>
        <item m="1" x="779"/>
        <item m="1" x="1279"/>
        <item m="1" x="2078"/>
        <item m="1" x="1345"/>
        <item m="1" x="142"/>
        <item m="1" x="948"/>
        <item m="1" x="2682"/>
        <item m="1" x="1285"/>
        <item m="1" x="1394"/>
        <item m="1" x="436"/>
        <item m="1" x="2426"/>
        <item m="1" x="2392"/>
        <item m="1" x="2127"/>
        <item m="1" x="386"/>
        <item m="1" x="393"/>
        <item m="1" x="647"/>
        <item m="1" x="658"/>
        <item m="1" x="661"/>
        <item m="1" x="192"/>
        <item m="1" x="197"/>
        <item m="1" x="210"/>
        <item m="1" x="679"/>
        <item m="1" x="1694"/>
        <item m="1" x="2742"/>
        <item m="1" x="1458"/>
        <item m="1" x="654"/>
        <item m="1" x="2188"/>
        <item m="1" x="2352"/>
        <item m="1" x="2354"/>
        <item m="1" x="2140"/>
        <item m="1" x="1856"/>
        <item m="1" x="1875"/>
        <item m="1" x="1388"/>
        <item m="1" x="674"/>
        <item m="1" x="922"/>
        <item m="1" x="1046"/>
        <item m="1" x="2672"/>
        <item m="1" x="2197"/>
        <item m="1" x="1615"/>
        <item m="1" x="400"/>
        <item m="1" x="717"/>
        <item m="1" x="1706"/>
        <item m="1" x="1915"/>
        <item m="1" x="2288"/>
        <item m="1" x="1268"/>
        <item m="1" x="139"/>
        <item m="1" x="1620"/>
        <item m="1" x="2624"/>
        <item m="1" x="476"/>
        <item m="1" x="327"/>
        <item m="1" x="1443"/>
        <item m="1" x="372"/>
        <item m="1" x="377"/>
        <item m="1" x="1356"/>
        <item m="1" x="467"/>
        <item m="1" x="1438"/>
        <item m="1" x="702"/>
        <item m="1" x="2510"/>
        <item m="1" x="588"/>
        <item m="1" x="75"/>
        <item m="1" x="486"/>
        <item m="1" x="1286"/>
        <item m="1" x="259"/>
        <item m="1" x="1223"/>
        <item m="1" x="1190"/>
        <item m="1" x="2256"/>
        <item m="1" x="858"/>
        <item m="1" x="455"/>
        <item m="1" x="1288"/>
        <item m="1" x="1018"/>
        <item m="1" x="629"/>
        <item m="1" x="2659"/>
        <item m="1" x="2107"/>
        <item m="1" x="2462"/>
        <item m="1" x="2652"/>
        <item m="1" x="1696"/>
        <item m="1" x="350"/>
        <item m="1" x="2044"/>
        <item m="1" x="2596"/>
        <item m="1" x="1228"/>
        <item m="1" x="2281"/>
        <item m="1" x="995"/>
        <item m="1" x="1393"/>
        <item m="1" x="2192"/>
        <item m="1" x="55"/>
        <item m="1" x="233"/>
        <item m="1" x="894"/>
        <item m="1" x="1181"/>
        <item m="1" x="749"/>
        <item m="1" x="2161"/>
        <item m="1" x="2741"/>
        <item m="1" x="2309"/>
        <item m="1" x="2607"/>
        <item m="1" x="1414"/>
        <item m="1" x="1418"/>
        <item m="1" x="966"/>
        <item m="1" x="108"/>
        <item m="1" x="1762"/>
        <item m="1" x="2285"/>
        <item m="1" x="1607"/>
        <item m="1" x="1132"/>
        <item m="1" x="2404"/>
        <item m="1" x="1085"/>
        <item m="1" x="340"/>
        <item m="1" x="256"/>
        <item m="1" x="1747"/>
        <item m="1" x="2058"/>
        <item m="1" x="567"/>
        <item m="1" x="571"/>
        <item m="1" x="420"/>
        <item m="1" x="1375"/>
        <item m="1" x="1412"/>
        <item m="1" x="112"/>
        <item m="1" x="2230"/>
        <item m="1" x="2187"/>
        <item m="1" x="1529"/>
        <item m="1" x="2726"/>
        <item m="1" x="889"/>
        <item m="1" x="2585"/>
        <item m="1" x="1239"/>
        <item m="1" x="2280"/>
        <item m="1" x="2110"/>
        <item m="1" x="425"/>
        <item m="1" x="2357"/>
        <item m="1" x="1221"/>
        <item m="1" x="954"/>
        <item m="1" x="1731"/>
        <item m="1" x="1858"/>
        <item m="1" x="2719"/>
        <item m="1" x="1835"/>
        <item m="1" x="1833"/>
        <item m="1" x="781"/>
        <item m="1" x="2041"/>
        <item m="1" x="1651"/>
        <item m="1" x="2664"/>
        <item m="1" x="959"/>
        <item m="1" x="975"/>
        <item m="1" x="310"/>
        <item m="1" x="1255"/>
        <item m="1" x="2403"/>
        <item m="1" x="1471"/>
        <item m="1" x="1839"/>
        <item m="1" x="1507"/>
        <item m="1" x="2539"/>
        <item m="1" x="1222"/>
        <item m="1" x="2179"/>
        <item m="1" x="1664"/>
        <item m="1" x="277"/>
        <item m="1" x="1728"/>
        <item m="1" x="1329"/>
        <item m="1" x="2540"/>
        <item m="1" x="634"/>
        <item m="1" x="1656"/>
        <item m="1" x="401"/>
        <item m="1" x="1962"/>
        <item m="1" x="34"/>
        <item m="1" x="2449"/>
        <item m="1" x="1928"/>
        <item m="1" x="2578"/>
        <item m="1" x="1910"/>
        <item m="1" x="1852"/>
        <item m="1" x="1903"/>
        <item m="1" x="2623"/>
        <item m="1" x="2644"/>
        <item m="1" x="1398"/>
        <item m="1" x="637"/>
        <item m="1" x="1642"/>
        <item m="1" x="2616"/>
        <item m="1" x="1381"/>
        <item m="1" x="2643"/>
        <item m="1" x="2363"/>
        <item m="1" x="1097"/>
        <item m="1" x="1001"/>
        <item m="1" x="198"/>
        <item m="1" x="2444"/>
        <item m="1" x="962"/>
        <item m="1" x="1497"/>
        <item m="1" x="2355"/>
        <item m="1" x="1808"/>
        <item m="1" x="511"/>
        <item m="1" x="458"/>
        <item m="1" x="1749"/>
        <item m="1" x="1701"/>
        <item m="1" x="806"/>
        <item m="1" x="2183"/>
        <item m="1" x="558"/>
        <item m="1" x="2087"/>
        <item m="1" x="619"/>
        <item m="1" x="404"/>
        <item m="1" x="990"/>
        <item m="1" x="74"/>
        <item m="1" x="160"/>
        <item m="1" x="2092"/>
        <item m="1" x="707"/>
        <item m="1" x="1585"/>
        <item m="1" x="1733"/>
        <item m="1" x="1554"/>
        <item m="1" x="1636"/>
        <item m="1" x="885"/>
        <item m="1" x="1663"/>
        <item m="1" x="2114"/>
        <item m="1" x="656"/>
        <item m="1" x="1301"/>
        <item m="1" x="1307"/>
        <item m="1" x="1862"/>
        <item m="1" x="1881"/>
        <item m="1" x="2054"/>
        <item m="1" x="2480"/>
        <item m="1" x="1869"/>
        <item m="1" x="1626"/>
        <item m="1" x="1385"/>
        <item m="1" x="1396"/>
        <item m="1" x="241"/>
        <item m="1" x="1659"/>
        <item m="1" x="69"/>
        <item m="1" x="37"/>
        <item m="1" x="2231"/>
        <item m="1" x="207"/>
        <item m="1" x="2673"/>
        <item m="1" x="1939"/>
        <item m="1" x="268"/>
        <item m="1" x="59"/>
        <item m="1" x="2666"/>
        <item m="1" x="1560"/>
        <item m="1" x="1420"/>
        <item m="1" x="1774"/>
        <item m="1" x="853"/>
        <item m="1" x="2003"/>
        <item m="1" x="1200"/>
        <item m="1" x="2061"/>
        <item m="1" x="1853"/>
        <item m="1" x="1091"/>
        <item m="1" x="927"/>
        <item m="1" x="875"/>
        <item m="1" x="2662"/>
        <item m="1" x="2017"/>
        <item m="1" x="856"/>
        <item m="1" x="1490"/>
        <item m="1" x="328"/>
        <item m="1" x="1662"/>
        <item m="1" x="783"/>
        <item m="1" x="1202"/>
        <item m="1" x="901"/>
        <item m="1" x="2520"/>
        <item m="1" x="1945"/>
        <item m="1" x="888"/>
        <item m="1" x="441"/>
        <item m="1" x="1269"/>
        <item m="1" x="644"/>
        <item m="1" x="1465"/>
        <item m="1" x="617"/>
        <item m="1" x="2429"/>
        <item m="1" x="1493"/>
        <item m="1" x="2530"/>
        <item m="1" x="1737"/>
        <item m="1" x="60"/>
        <item m="1" x="236"/>
        <item m="1" x="219"/>
        <item m="1" x="1292"/>
        <item m="1" x="384"/>
        <item m="1" x="843"/>
        <item m="1" x="2335"/>
        <item m="1" x="763"/>
        <item m="1" x="32"/>
        <item m="1" x="618"/>
        <item m="1" x="1638"/>
        <item m="1" x="359"/>
        <item m="1" x="2024"/>
        <item m="1" x="1020"/>
        <item m="1" x="2004"/>
        <item m="1" x="1879"/>
        <item m="1" x="312"/>
        <item m="1" x="1337"/>
        <item m="1" x="1308"/>
        <item m="1" x="68"/>
        <item m="1" x="1032"/>
        <item m="1" x="2524"/>
        <item m="1" x="2727"/>
        <item m="1" x="1354"/>
        <item m="1" x="1121"/>
        <item m="1" x="1098"/>
        <item m="1" x="156"/>
        <item m="1" x="2629"/>
        <item m="1" x="930"/>
        <item m="1" x="202"/>
        <item m="1" x="1868"/>
        <item m="1" x="1364"/>
        <item m="1" x="2460"/>
        <item m="1" x="2730"/>
        <item m="1" x="89"/>
        <item m="1" x="2628"/>
        <item m="1" x="1645"/>
        <item m="1" x="929"/>
        <item m="1" x="2691"/>
        <item m="1" x="1147"/>
        <item m="1" x="2204"/>
        <item m="1" x="2294"/>
        <item m="1" x="1900"/>
        <item m="1" x="1513"/>
        <item m="1" x="1505"/>
        <item m="1" x="2537"/>
        <item m="1" x="1824"/>
        <item m="1" x="1162"/>
        <item m="1" x="950"/>
        <item m="1" x="648"/>
        <item m="1" x="1633"/>
        <item m="1" x="2440"/>
        <item m="1" x="161"/>
        <item m="1" x="2571"/>
        <item m="1" x="951"/>
        <item m="1" x="562"/>
        <item m="1" x="1254"/>
        <item m="1" x="612"/>
        <item m="1" x="1604"/>
        <item m="1" x="1806"/>
        <item m="1" x="132"/>
        <item m="1" x="2402"/>
        <item m="1" x="1665"/>
        <item m="1" x="1890"/>
        <item m="1" x="1874"/>
        <item m="1" x="1922"/>
        <item m="1" x="834"/>
        <item m="1" x="698"/>
        <item m="1" x="569"/>
        <item m="1" x="1937"/>
        <item m="1" x="2295"/>
        <item m="1" x="1407"/>
        <item m="1" x="2085"/>
        <item m="1" x="1697"/>
        <item m="1" x="2552"/>
        <item m="1" x="2476"/>
        <item m="1" x="2406"/>
        <item m="1" x="502"/>
        <item m="1" x="249"/>
        <item m="1" x="1180"/>
        <item m="1" x="1111"/>
        <item m="1" x="1134"/>
        <item m="1" x="1526"/>
        <item m="1" x="766"/>
        <item m="1" x="1746"/>
        <item m="1" x="1034"/>
        <item m="1" x="2053"/>
        <item m="1" x="369"/>
        <item m="1" x="1892"/>
        <item m="1" x="525"/>
        <item m="1" x="1333"/>
        <item m="1" x="1090"/>
        <item m="1" x="2576"/>
        <item m="1" x="547"/>
        <item m="1" x="2308"/>
        <item m="1" x="1685"/>
        <item m="1" x="1942"/>
        <item m="1" x="2551"/>
        <item m="1" x="1122"/>
        <item m="1" x="1071"/>
        <item m="1" x="1979"/>
        <item m="1" x="1587"/>
        <item m="1" x="1136"/>
        <item m="1" x="1193"/>
        <item m="1" x="1076"/>
        <item m="1" x="159"/>
        <item m="1" x="54"/>
        <item m="1" x="780"/>
        <item m="1" x="1313"/>
        <item m="1" x="721"/>
        <item m="1" x="938"/>
        <item m="1" x="1777"/>
        <item m="1" x="1206"/>
        <item m="1" x="1624"/>
        <item m="1" x="1990"/>
        <item m="1" x="559"/>
        <item m="1" x="223"/>
        <item m="1" x="2169"/>
        <item m="1" x="1423"/>
        <item m="1" x="530"/>
        <item m="1" x="58"/>
        <item m="1" x="1514"/>
        <item m="1" x="1695"/>
        <item m="1" x="1948"/>
        <item m="1" x="926"/>
        <item m="1" x="1210"/>
        <item m="1" x="347"/>
        <item m="1" x="1189"/>
        <item m="1" x="2527"/>
        <item m="1" x="2356"/>
        <item m="1" x="1372"/>
        <item m="1" x="1568"/>
        <item m="1" x="2566"/>
        <item m="1" x="1837"/>
        <item m="1" x="2371"/>
        <item m="1" x="2074"/>
        <item m="1" x="2249"/>
        <item m="1" x="921"/>
        <item m="1" x="1699"/>
        <item m="1" x="1722"/>
        <item m="1" x="1917"/>
        <item m="1" x="2405"/>
        <item m="1" x="706"/>
        <item m="1" x="1688"/>
        <item m="1" x="1692"/>
        <item m="1" x="1469"/>
        <item m="1" x="1906"/>
        <item m="1" x="778"/>
        <item m="1" x="533"/>
        <item m="1" x="1297"/>
        <item m="1" x="767"/>
        <item m="1" x="684"/>
        <item m="1" x="677"/>
        <item m="1" x="1669"/>
        <item m="1" x="710"/>
        <item m="1" x="2518"/>
        <item m="1" x="2043"/>
        <item m="1" x="1065"/>
        <item m="1" x="512"/>
        <item m="1" x="311"/>
        <item m="1" x="1036"/>
        <item m="1" x="742"/>
        <item m="1" x="1413"/>
        <item m="1" x="2702"/>
        <item m="1" x="847"/>
        <item m="1" x="942"/>
        <item m="1" x="1933"/>
        <item m="1" x="2310"/>
        <item m="1" x="204"/>
        <item m="1" x="1170"/>
        <item m="1" x="613"/>
        <item m="1" x="1782"/>
        <item m="1" x="2014"/>
        <item m="1" x="2531"/>
        <item m="1" x="308"/>
        <item m="1" x="2171"/>
        <item m="1" x="819"/>
        <item m="1" x="820"/>
        <item m="1" x="1058"/>
        <item m="1" x="1859"/>
        <item m="1" x="2076"/>
        <item m="1" x="1579"/>
        <item m="1" x="191"/>
        <item m="1" x="836"/>
        <item m="1" x="1430"/>
        <item m="1" x="743"/>
        <item m="1" x="1726"/>
        <item m="1" x="237"/>
        <item m="1" x="2706"/>
        <item m="1" x="1827"/>
        <item m="1" x="2259"/>
        <item m="1" x="1213"/>
        <item m="1" x="2635"/>
        <item m="1" x="548"/>
        <item m="1" x="727"/>
        <item m="1" x="497"/>
        <item m="1" x="1766"/>
        <item m="1" x="110"/>
        <item m="1" x="113"/>
        <item m="1" x="2586"/>
        <item m="1" x="2370"/>
        <item m="1" x="2375"/>
        <item m="1" x="2383"/>
        <item m="1" x="2123"/>
        <item m="1" x="2613"/>
        <item m="1" x="1257"/>
        <item m="1" x="1264"/>
        <item m="1" x="1035"/>
        <item m="1" x="1037"/>
        <item m="1" x="1040"/>
        <item m="1" x="292"/>
        <item m="1" x="1951"/>
        <item m="1" x="1274"/>
        <item m="1" x="1280"/>
        <item m="1" x="1069"/>
        <item m="1" x="842"/>
        <item m="1" x="371"/>
        <item m="1" x="388"/>
        <item m="1" x="2600"/>
        <item m="1" x="1538"/>
        <item m="1" x="585"/>
        <item m="1" x="1721"/>
        <item m="1" x="1901"/>
        <item m="1" x="1075"/>
        <item m="1" x="2282"/>
        <item m="1" x="2103"/>
        <item m="1" x="1876"/>
        <item m="1" x="1976"/>
        <item m="1" x="1152"/>
        <item m="1" x="851"/>
        <item m="1" x="2215"/>
        <item m="1" x="651"/>
        <item m="1" x="738"/>
        <item m="1" x="1013"/>
        <item m="1" x="807"/>
        <item m="1" x="1175"/>
        <item m="1" x="168"/>
        <item m="1" x="994"/>
        <item m="1" x="2649"/>
        <item m="1" x="2661"/>
        <item m="1" x="2413"/>
        <item m="1" x="2166"/>
        <item m="1" x="1575"/>
        <item m="1" x="1207"/>
        <item m="1" x="1216"/>
        <item m="1" x="1238"/>
        <item m="1" x="1031"/>
        <item m="1" x="1309"/>
        <item m="1" x="1367"/>
        <item m="1" x="1411"/>
        <item m="1" x="1594"/>
        <item m="1" x="689"/>
        <item m="1" x="1857"/>
        <item m="1" x="1349"/>
        <item m="1" x="1011"/>
        <item m="1" x="1203"/>
        <item m="1" x="886"/>
        <item m="1" x="2133"/>
        <item m="1" x="608"/>
        <item m="1" x="1541"/>
        <item m="1" x="1267"/>
        <item m="1" x="1350"/>
        <item m="1" x="2023"/>
        <item m="1" x="318"/>
        <item m="1" x="1088"/>
        <item m="1" x="883"/>
        <item m="1" x="1851"/>
        <item m="1" x="503"/>
        <item m="1" x="1544"/>
        <item m="1" x="1168"/>
        <item m="1" x="321"/>
        <item m="1" x="45"/>
        <item m="1" x="1768"/>
        <item m="1" x="1188"/>
        <item m="1" x="2196"/>
        <item m="1" x="209"/>
        <item m="1" x="940"/>
        <item m="1" x="1390"/>
        <item m="1" x="190"/>
        <item m="1" x="867"/>
        <item m="1" x="309"/>
        <item m="1" x="514"/>
        <item m="1" x="1253"/>
        <item m="1" x="1555"/>
        <item m="1" x="1558"/>
        <item m="1" x="1306"/>
        <item m="1" x="427"/>
        <item m="1" x="187"/>
        <item m="1" x="189"/>
        <item m="1" x="193"/>
        <item m="1" x="1400"/>
        <item m="1" x="1282"/>
        <item m="1" x="2599"/>
        <item m="1" x="553"/>
        <item m="1" x="1732"/>
        <item m="1" x="2728"/>
        <item m="1" x="595"/>
        <item m="1" x="1028"/>
        <item m="1" x="1074"/>
        <item m="1" x="245"/>
        <item m="1" x="1402"/>
        <item m="1" x="1897"/>
        <item m="1" x="2275"/>
        <item m="1" x="2240"/>
        <item m="1" x="765"/>
        <item m="1" x="519"/>
        <item m="1" x="2617"/>
        <item m="1" x="1052"/>
        <item m="1" x="919"/>
        <item m="1" x="1760"/>
        <item m="1" x="1485"/>
        <item m="1" x="1494"/>
        <item m="1" x="1110"/>
        <item m="1" x="442"/>
        <item m="1" x="2658"/>
        <item m="1" x="1272"/>
        <item m="1" x="2088"/>
        <item m="1" x="103"/>
        <item m="1" x="1952"/>
        <item m="1" x="976"/>
        <item m="1" x="809"/>
        <item m="1" x="1244"/>
        <item m="1" x="2544"/>
        <item m="1" x="1913"/>
        <item m="1" x="775"/>
        <item m="1" x="574"/>
        <item m="1" x="2349"/>
        <item m="1" x="2100"/>
        <item m="1" x="1093"/>
        <item m="1" x="170"/>
        <item m="1" x="2640"/>
        <item m="1" x="1086"/>
        <item m="1" x="1506"/>
        <item m="1" x="1064"/>
        <item m="1" x="171"/>
        <item m="1" x="2258"/>
        <item m="1" x="38"/>
        <item m="1" x="2507"/>
        <item m="1" x="477"/>
        <item m="1" x="1461"/>
        <item m="1" x="294"/>
        <item m="1" x="2376"/>
        <item m="1" x="1246"/>
        <item m="1" x="2687"/>
        <item m="1" x="397"/>
        <item m="1" x="1366"/>
        <item m="1" x="1123"/>
        <item m="1" x="447"/>
        <item m="1" x="2267"/>
        <item m="1" x="2386"/>
        <item m="1" x="234"/>
        <item m="1" x="2701"/>
        <item m="1" x="771"/>
        <item m="1" x="1565"/>
        <item m="1" x="2634"/>
        <item m="1" x="538"/>
        <item m="1" x="2686"/>
        <item m="1" x="79"/>
        <item m="1" x="1015"/>
        <item m="1" x="1994"/>
        <item m="1" x="1450"/>
        <item m="1" x="2479"/>
        <item m="1" x="1570"/>
        <item m="1" x="705"/>
        <item m="1" x="752"/>
        <item m="1" x="881"/>
        <item m="1" x="1848"/>
        <item m="1" x="1140"/>
        <item m="1" x="164"/>
        <item m="1" x="65"/>
        <item m="1" x="880"/>
        <item m="1" x="664"/>
        <item m="1" x="521"/>
        <item m="1" x="355"/>
        <item m="1" x="986"/>
        <item m="1" x="186"/>
        <item m="1" x="1790"/>
        <item m="1" x="1314"/>
        <item m="1" x="1847"/>
        <item m="1" x="2495"/>
        <item m="1" x="57"/>
        <item m="1" x="1299"/>
        <item m="1" x="2077"/>
        <item m="1" x="1822"/>
        <item m="1" x="2094"/>
        <item m="1" x="1273"/>
        <item m="1" x="1053"/>
        <item m="1" x="631"/>
        <item m="1" x="1981"/>
        <item m="1" x="2564"/>
        <item m="1" x="1092"/>
        <item m="1" x="2665"/>
        <item m="1" x="2318"/>
        <item m="1" x="745"/>
        <item m="1" x="537"/>
        <item m="1" x="1410"/>
        <item m="1" x="2257"/>
        <item m="1" x="466"/>
        <item m="1" x="435"/>
        <item m="1" x="1630"/>
        <item m="1" x="2158"/>
        <item m="1" x="1275"/>
        <item m="1" x="1346"/>
        <item m="1" x="1158"/>
        <item m="1" x="2224"/>
        <item m="1" x="616"/>
        <item m="1" x="2072"/>
        <item m="1" x="2387"/>
        <item m="1" x="2001"/>
        <item m="1" x="2065"/>
        <item m="1" x="206"/>
        <item m="1" x="591"/>
        <item m="1" x="2663"/>
        <item m="1" x="2417"/>
        <item m="1" x="1637"/>
        <item m="1" x="2325"/>
        <item m="1" x="336"/>
        <item m="1" x="2485"/>
        <item m="1" x="1753"/>
        <item m="1" x="2348"/>
        <item m="1" x="1353"/>
        <item m="1" x="1618"/>
        <item m="1" x="2487"/>
        <item m="1" x="1105"/>
        <item m="1" x="646"/>
        <item m="1" x="2541"/>
        <item m="1" x="539"/>
        <item m="1" x="87"/>
        <item m="1" x="2060"/>
        <item m="1" x="2681"/>
        <item m="1" x="2451"/>
        <item m="1" x="984"/>
        <item m="1" x="746"/>
        <item m="1" x="747"/>
        <item m="1" x="2700"/>
        <item m="1" x="991"/>
        <item m="1" x="2201"/>
        <item m="1" x="378"/>
        <item m="1" x="2677"/>
        <item m="1" x="509"/>
        <item m="1" x="1512"/>
        <item m="1" x="715"/>
        <item m="1" x="348"/>
        <item m="1" x="2220"/>
        <item m="1" x="2549"/>
        <item m="1" x="2580"/>
        <item m="1" x="2327"/>
        <item m="1" x="453"/>
        <item m="1" x="2261"/>
        <item m="1" x="532"/>
        <item m="1" x="534"/>
        <item m="1" x="1278"/>
        <item m="1" x="2322"/>
        <item m="1" x="592"/>
        <item m="1" x="2667"/>
        <item m="1" x="1163"/>
        <item m="1" x="718"/>
        <item m="1" x="1419"/>
        <item m="1" x="965"/>
        <item m="1" x="2035"/>
        <item m="1" x="1068"/>
        <item m="1" x="1657"/>
        <item m="1" x="1320"/>
        <item m="1" x="2401"/>
        <item m="1" x="1291"/>
        <item m="1" x="2164"/>
        <item m="1" x="1164"/>
        <item m="1" x="94"/>
        <item m="1" x="810"/>
        <item m="1" x="1998"/>
        <item m="1" x="1755"/>
        <item m="1" x="2025"/>
        <item m="1" x="1965"/>
        <item m="1" x="1107"/>
        <item m="1" x="283"/>
        <item m="1" x="1043"/>
        <item m="1" x="2321"/>
        <item m="1" x="2059"/>
        <item m="1" x="1799"/>
        <item m="1" x="1861"/>
        <item m="1" x="958"/>
        <item m="1" x="2198"/>
        <item m="1" x="2214"/>
        <item m="1" x="2218"/>
        <item m="1" x="2332"/>
        <item m="1" x="606"/>
        <item m="1" x="2610"/>
        <item m="1" x="912"/>
        <item m="1" x="274"/>
        <item m="1" x="291"/>
        <item m="1" x="1416"/>
        <item m="1" x="1617"/>
        <item m="1" x="1283"/>
        <item m="1" x="1289"/>
        <item m="1" x="1479"/>
        <item m="1" x="1492"/>
        <item m="1" x="2393"/>
        <item m="1" x="446"/>
        <item m="1" x="1562"/>
        <item m="1" x="1977"/>
        <item m="1" x="1241"/>
        <item m="1" x="844"/>
        <item m="1" x="791"/>
        <item m="1" x="2323"/>
        <item m="1" x="2410"/>
        <item m="1" x="504"/>
        <item m="1" x="2222"/>
        <item m="1" x="225"/>
        <item m="1" x="768"/>
        <item m="1" x="2583"/>
        <item m="1" x="891"/>
        <item m="1" x="2079"/>
        <item m="1" x="939"/>
        <item m="1" x="1666"/>
        <item m="1" x="130"/>
        <item m="1" x="1457"/>
        <item m="1" x="307"/>
        <item m="1" x="1864"/>
        <item m="1" x="934"/>
        <item m="1" x="2514"/>
        <item m="1" x="2134"/>
        <item m="1" x="363"/>
        <item m="1" x="1786"/>
        <item m="1" x="643"/>
        <item m="1" x="2678"/>
        <item m="1" x="2688"/>
        <item m="1" x="716"/>
        <item m="1" x="560"/>
        <item m="1" x="364"/>
        <item m="1" x="1803"/>
        <item m="1" x="2135"/>
        <item m="1" x="914"/>
        <item m="1" x="1896"/>
        <item m="1" x="492"/>
        <item m="1" x="2234"/>
        <item m="1" x="1187"/>
        <item m="1" x="599"/>
        <item m="1" x="49"/>
        <item m="1" x="408"/>
        <item m="1" x="163"/>
        <item m="1" x="963"/>
        <item m="1" x="563"/>
        <item m="1" x="773"/>
        <item m="1" x="2329"/>
        <item m="1" x="351"/>
        <item m="1" x="2573"/>
        <item m="1" x="2704"/>
        <item m="1" x="1715"/>
        <item m="1" x="838"/>
        <item m="1" x="1627"/>
        <item m="1" x="478"/>
        <item m="1" x="1462"/>
        <item m="1" x="1391"/>
        <item m="1" x="2428"/>
        <item m="1" x="909"/>
        <item m="1" x="1894"/>
        <item m="1" x="1708"/>
        <item m="1" x="968"/>
        <item m="1" x="2735"/>
        <item m="1" x="464"/>
        <item m="1" x="104"/>
        <item m="1" x="1089"/>
        <item m="1" x="1060"/>
        <item m="1" x="1935"/>
        <item m="1" x="2733"/>
        <item m="1" x="2522"/>
        <item m="1" x="2021"/>
        <item m="1" x="84"/>
        <item m="1" x="199"/>
        <item m="1" x="254"/>
        <item m="1" x="970"/>
        <item m="1" x="1961"/>
        <item m="1" x="1992"/>
        <item m="1" x="334"/>
        <item m="1" x="731"/>
        <item m="1" x="1653"/>
        <item m="1" x="2519"/>
        <item m="1" x="1652"/>
        <item m="1" x="1710"/>
        <item m="1" x="2022"/>
        <item m="1" x="2638"/>
        <item m="1" x="517"/>
        <item m="1" x="2639"/>
        <item m="1" x="2433"/>
        <item m="1" x="1798"/>
        <item m="1" x="121"/>
        <item m="1" x="1553"/>
        <item m="1" x="2346"/>
        <item m="1" x="1989"/>
        <item m="1" x="226"/>
        <item m="1" x="83"/>
        <item m="1" x="2577"/>
        <item m="1" x="895"/>
        <item m="1" x="1949"/>
        <item m="1" x="1674"/>
        <item m="1" x="790"/>
        <item m="1" x="1334"/>
        <item m="1" x="417"/>
        <item m="1" x="1231"/>
        <item m="1" x="2241"/>
        <item m="1" x="1826"/>
        <item m="1" x="1358"/>
        <item m="1" x="1117"/>
        <item m="1" x="1677"/>
        <item m="1" x="997"/>
        <item x="29"/>
        <item m="1" x="1821"/>
        <item m="1" x="2117"/>
        <item m="1" x="290"/>
        <item m="1" x="1735"/>
        <item m="1" x="1212"/>
        <item m="1" x="624"/>
        <item m="1" x="410"/>
        <item m="1" x="1902"/>
        <item m="1" x="211"/>
        <item m="1" x="1561"/>
        <item m="1" x="175"/>
        <item m="1" x="1530"/>
        <item m="1" x="1395"/>
        <item m="1" x="2047"/>
        <item m="1" x="383"/>
        <item m="1" x="713"/>
        <item m="1" x="1820"/>
        <item m="1" x="2515"/>
        <item m="1" x="697"/>
        <item m="1" x="1109"/>
        <item m="1" x="1946"/>
        <item m="1" x="998"/>
        <item m="1" x="483"/>
        <item m="1" x="2136"/>
        <item m="1" x="2191"/>
        <item m="1" x="2563"/>
        <item m="1" x="639"/>
        <item m="1" x="1344"/>
        <item m="1" x="1959"/>
        <item m="1" x="2109"/>
        <item m="1" x="1403"/>
        <item m="1" x="1474"/>
        <item m="1" x="1373"/>
        <item m="1" x="960"/>
        <item m="1" x="2645"/>
        <item m="1" x="566"/>
        <item m="1" x="2432"/>
        <item m="1" x="989"/>
        <item m="1" x="1601"/>
        <item m="1" x="1940"/>
        <item m="1" x="2575"/>
        <item m="1" x="1305"/>
        <item m="1" x="2242"/>
        <item m="1" x="1250"/>
        <item m="1" x="1743"/>
        <item m="1" x="418"/>
        <item m="1" x="1016"/>
        <item m="1" x="1689"/>
        <item m="1" x="1112"/>
        <item m="1" x="2454"/>
        <item m="1" x="828"/>
        <item m="1" x="2676"/>
        <item m="1" x="1426"/>
        <item m="1" x="952"/>
        <item m="1" x="1599"/>
        <item m="1" x="1421"/>
        <item m="1" x="2246"/>
        <item m="1" x="542"/>
        <item m="1" x="1315"/>
        <item m="1" x="2084"/>
        <item m="1" x="2137"/>
        <item m="1" x="2734"/>
        <item m="1" x="431"/>
        <item m="1" x="1004"/>
        <item m="1" x="1877"/>
        <item m="1" x="830"/>
        <item m="1" x="449"/>
        <item m="1" x="1635"/>
        <item m="1" x="526"/>
        <item m="1" x="655"/>
        <item m="1" x="1916"/>
        <item m="1" x="1159"/>
        <item m="1" x="2071"/>
        <item m="1" x="185"/>
        <item m="1" x="2632"/>
        <item m="1" x="2412"/>
        <item m="1" x="1277"/>
        <item m="1" x="374"/>
        <item m="1" x="2312"/>
        <item m="1" x="642"/>
        <item m="1" x="434"/>
        <item m="1" x="2521"/>
        <item m="1" x="2457"/>
        <item m="1" x="1196"/>
        <item m="1" x="2422"/>
        <item m="1" x="1926"/>
        <item m="1" x="983"/>
        <item m="1" x="1628"/>
        <item m="1" x="2051"/>
        <item m="1" x="1542"/>
        <item m="1" x="653"/>
        <item m="1" x="2156"/>
        <item m="1" x="30"/>
        <item m="1" x="2504"/>
        <item m="1" x="590"/>
        <item m="1" x="2125"/>
        <item m="1" x="1683"/>
        <item m="1" x="2534"/>
        <item m="1" x="1772"/>
        <item m="1" x="1361"/>
        <item m="1" x="1918"/>
        <item m="1" x="531"/>
        <item m="1" x="2438"/>
        <item m="1" x="949"/>
        <item m="1" x="126"/>
        <item m="1" x="1930"/>
        <item m="1" x="147"/>
        <item m="1" x="973"/>
        <item m="1" x="2165"/>
        <item m="1" x="2374"/>
        <item m="1" x="1828"/>
        <item m="1" x="1703"/>
        <item m="1" x="2554"/>
        <item m="1" x="1384"/>
        <item m="1" x="2264"/>
        <item m="1" x="269"/>
        <item m="1" x="1057"/>
        <item m="1" x="2070"/>
        <item m="1" x="1051"/>
        <item m="1" x="1787"/>
        <item m="1" x="1679"/>
        <item m="1" x="2478"/>
        <item m="1" x="1433"/>
        <item m="1" x="138"/>
        <item m="1" x="2270"/>
        <item m="1" x="900"/>
        <item m="1" x="1466"/>
        <item m="1" x="1324"/>
        <item m="1" x="1919"/>
        <item m="1" x="426"/>
        <item m="1" x="1435"/>
        <item m="1" x="296"/>
        <item m="1" x="1855"/>
        <item m="1" x="2385"/>
        <item m="1" x="2714"/>
        <item m="1" x="2086"/>
        <item m="1" x="1590"/>
        <item m="1" x="1120"/>
        <item m="1" x="911"/>
        <item m="1" x="776"/>
        <item m="1" x="1773"/>
        <item m="1" x="228"/>
        <item m="1" x="1347"/>
        <item m="1" x="67"/>
        <item m="1" x="2655"/>
        <item m="1" x="757"/>
        <item m="1" x="884"/>
        <item m="1" x="2542"/>
        <item m="1" x="1204"/>
        <item m="1" x="1386"/>
        <item m="1" x="2508"/>
        <item m="1" x="2037"/>
        <item m="1" x="320"/>
        <item m="1" x="162"/>
        <item m="1" x="932"/>
        <item m="1" x="1042"/>
        <item m="1" x="1817"/>
        <item m="1" x="2598"/>
        <item m="1" x="1178"/>
        <item m="1" x="341"/>
        <item m="1" x="267"/>
        <item m="1" x="1101"/>
        <item m="1" x="1154"/>
        <item m="1" x="1332"/>
        <item m="1" x="1606"/>
        <item m="1" x="1138"/>
        <item m="1" x="1693"/>
        <item m="1" x="1451"/>
        <item m="1" x="368"/>
        <item m="1" x="1218"/>
        <item m="1" x="690"/>
        <item m="1" x="2516"/>
        <item x="13"/>
        <item x="14"/>
        <item m="1" x="1405"/>
        <item m="1" x="2283"/>
        <item m="1" x="479"/>
        <item m="1" x="1700"/>
        <item m="1" x="51"/>
        <item m="1" x="1673"/>
        <item m="1" x="2528"/>
        <item m="1" x="1549"/>
        <item m="1" x="1970"/>
        <item m="1" x="805"/>
        <item m="1" x="2533"/>
        <item m="1" x="1899"/>
        <item m="1" x="1131"/>
        <item m="1" x="1698"/>
        <item m="1" x="1610"/>
        <item m="1" x="1284"/>
        <item m="1" x="31"/>
        <item m="1" x="1464"/>
        <item m="1" x="1483"/>
        <item m="1" x="1472"/>
        <item m="1" x="865"/>
        <item m="1" x="906"/>
        <item m="1" x="1682"/>
        <item m="1" x="676"/>
        <item m="1" x="1789"/>
        <item m="1" x="1723"/>
        <item m="1" x="323"/>
        <item m="1" x="253"/>
        <item m="1" x="1616"/>
        <item m="1" x="1709"/>
        <item m="1" x="1481"/>
        <item m="1" x="47"/>
        <item m="1" x="2338"/>
        <item m="1" x="1797"/>
        <item m="1" x="1932"/>
        <item m="1" x="918"/>
        <item m="1" x="1501"/>
        <item m="1" x="98"/>
        <item m="1" x="808"/>
        <item m="1" x="1619"/>
        <item m="1" x="2473"/>
        <item m="1" x="101"/>
        <item m="1" x="1476"/>
        <item m="1" x="280"/>
        <item m="1" x="123"/>
        <item m="1" x="82"/>
        <item m="1" x="2523"/>
        <item m="1" x="1943"/>
        <item m="1" x="2250"/>
        <item m="1" x="666"/>
        <item m="1" x="2447"/>
        <item m="1" x="660"/>
        <item m="1" x="2331"/>
        <item m="1" x="2642"/>
        <item m="1" x="2416"/>
        <item m="1" x="551"/>
        <item m="1" x="151"/>
        <item m="1" x="1888"/>
        <item m="1" x="1621"/>
        <item m="1" x="1359"/>
        <item m="1" x="2574"/>
        <item m="1" x="145"/>
        <item m="1" x="2683"/>
        <item m="1" x="2636"/>
        <item m="1" x="2505"/>
        <item m="1" x="985"/>
        <item m="1" x="1954"/>
        <item m="1" x="633"/>
        <item m="1" x="1582"/>
        <item m="1" x="2148"/>
        <item m="1" x="95"/>
        <item m="1" x="1986"/>
        <item m="1" x="1931"/>
        <item m="1" x="2243"/>
        <item m="1" x="2154"/>
        <item m="1" x="1792"/>
        <item m="1" x="1449"/>
        <item m="1" x="594"/>
        <item m="1" x="201"/>
        <item m="1" x="1748"/>
        <item m="1" x="2675"/>
        <item m="1" x="111"/>
        <item m="1" x="1938"/>
        <item m="1" x="403"/>
        <item m="1" x="1751"/>
        <item m="1" x="1936"/>
        <item m="1" x="1365"/>
        <item m="1" x="1671"/>
        <item m="1" x="1325"/>
        <item m="1" x="2042"/>
        <item m="1" x="1251"/>
        <item m="1" x="484"/>
        <item m="1" x="272"/>
        <item m="1" x="1383"/>
        <item m="1" x="1470"/>
        <item m="1" x="520"/>
        <item m="1" x="1647"/>
        <item m="1" x="711"/>
        <item m="1" x="1680"/>
        <item m="1" x="450"/>
        <item m="1" x="2492"/>
        <item m="1" x="2739"/>
        <item m="1" x="1867"/>
        <item m="1" x="2423"/>
        <item m="1" x="734"/>
        <item m="1" x="607"/>
        <item m="1" x="2138"/>
        <item m="1" x="735"/>
        <item m="1" x="1727"/>
        <item m="1" x="1819"/>
        <item m="1" x="916"/>
        <item m="1" x="1265"/>
        <item m="1" x="1184"/>
        <item m="1" x="760"/>
        <item m="1" x="2324"/>
        <item m="1" x="118"/>
        <item m="1" x="1256"/>
        <item m="1" x="2538"/>
        <item m="1" x="2724"/>
        <item m="1" x="2278"/>
        <item m="1" x="353"/>
        <item m="1" x="2559"/>
        <item m="1" x="2532"/>
        <item m="1" x="980"/>
        <item m="1" x="167"/>
        <item m="1" x="2557"/>
        <item m="1" x="2302"/>
        <item m="1" x="748"/>
        <item m="1" x="1655"/>
        <item m="1" x="487"/>
        <item m="1" x="2384"/>
        <item m="1" x="1220"/>
        <item m="1" x="1357"/>
        <item m="1" x="611"/>
        <item m="1" x="1165"/>
        <item m="1" x="2697"/>
        <item m="1" x="2572"/>
        <item m="1" x="2048"/>
        <item m="1" x="346"/>
        <item m="1" x="1969"/>
        <item m="1" x="1211"/>
        <item m="1" x="1160"/>
        <item m="1" x="695"/>
        <item m="1" x="1427"/>
        <item m="1" x="1270"/>
        <item m="1" x="605"/>
        <item m="1" x="1796"/>
        <item m="1" x="1603"/>
        <item m="1" x="685"/>
        <item m="1" x="797"/>
        <item m="1" x="2102"/>
        <item m="1" x="1428"/>
        <item m="1" x="2450"/>
        <item m="1" x="2592"/>
        <item m="1" x="2431"/>
        <item m="1" x="1247"/>
        <item m="1" x="1318"/>
        <item m="1" x="208"/>
        <item m="1" x="2120"/>
        <item m="1" x="1552"/>
        <item m="1" x="213"/>
        <item m="1" x="879"/>
        <item m="1" x="2364"/>
        <item m="1" x="2069"/>
        <item m="1" x="584"/>
        <item m="1" x="273"/>
        <item m="1" x="854"/>
        <item m="1" x="1432"/>
        <item m="1" x="326"/>
        <item m="1" x="345"/>
        <item m="1" x="670"/>
        <item m="1" x="2680"/>
        <item m="1" x="387"/>
        <item m="1" x="99"/>
        <item m="1" x="1156"/>
        <item m="1" x="829"/>
        <item m="1" x="498"/>
        <item m="1" x="1941"/>
        <item m="1" x="2068"/>
        <item m="1" x="1397"/>
        <item m="1" x="2157"/>
        <item m="1" x="276"/>
        <item m="1" x="1823"/>
        <item m="1" x="491"/>
        <item m="1" x="271"/>
        <item m="1" x="2247"/>
        <item m="1" x="1172"/>
        <item m="1" x="40"/>
        <item m="1" x="1646"/>
        <item m="1" x="1730"/>
        <item m="1" x="1704"/>
        <item m="1" x="1063"/>
        <item m="1" x="1605"/>
        <item m="1" x="1444"/>
        <item m="1" x="1675"/>
        <item m="1" x="1047"/>
        <item m="1" x="1793"/>
        <item m="1" x="899"/>
        <item m="1" x="1177"/>
        <item m="1" x="1802"/>
        <item m="1" x="2112"/>
        <item m="1" x="331"/>
        <item m="1" x="992"/>
        <item m="1" x="761"/>
        <item m="1" x="2252"/>
        <item m="1" x="982"/>
        <item m="1" x="1382"/>
        <item m="1" x="1343"/>
        <item m="1" x="627"/>
        <item m="1" x="1106"/>
        <item m="1" x="964"/>
        <item m="1" x="1442"/>
        <item m="1" x="2263"/>
        <item m="1" x="732"/>
        <item m="1" x="136"/>
        <item m="1" x="2459"/>
        <item m="1" x="471"/>
        <item m="1" x="1891"/>
        <item m="1" x="356"/>
        <item m="1" x="993"/>
        <item m="1" x="1608"/>
        <item m="1" x="411"/>
        <item m="1" x="1518"/>
        <item m="1" x="630"/>
        <item m="1" x="2150"/>
        <item m="1" x="1139"/>
        <item m="1" x="1081"/>
        <item m="1" x="2009"/>
        <item m="1" x="2699"/>
        <item m="1" x="920"/>
        <item m="1" x="1975"/>
        <item m="1" x="1369"/>
        <item m="1" x="1352"/>
        <item m="1" x="2139"/>
        <item m="1" x="2466"/>
        <item m="1" x="2248"/>
        <item m="1" x="1293"/>
        <item m="1" x="1323"/>
        <item m="1" x="1878"/>
        <item m="1" x="1865"/>
        <item m="1" x="365"/>
        <item m="1" x="2320"/>
        <item m="1" x="438"/>
        <item m="1" x="2679"/>
        <item m="1" x="841"/>
        <item m="1" x="625"/>
        <item m="1" x="1436"/>
        <item m="1" x="217"/>
        <item m="1" x="1668"/>
        <item m="1" x="2045"/>
        <item m="1" x="1182"/>
        <item m="1" x="2040"/>
        <item m="1" x="1050"/>
        <item m="1" x="846"/>
        <item m="1" x="127"/>
        <item m="1" x="440"/>
        <item m="1" x="1473"/>
        <item m="1" x="172"/>
        <item m="1" x="549"/>
        <item m="1" x="1860"/>
        <item m="1" x="860"/>
        <item m="1" x="422"/>
        <item m="1" x="1759"/>
        <item m="1" x="2525"/>
        <item m="1" x="227"/>
        <item m="1" x="955"/>
        <item m="1" x="945"/>
        <item m="1" x="972"/>
        <item m="1" x="2006"/>
        <item m="1" x="1371"/>
        <item m="1" x="2477"/>
        <item m="1" x="800"/>
        <item m="1" x="1745"/>
        <item m="1" x="1355"/>
        <item m="1" x="2151"/>
        <item m="1" x="261"/>
        <item m="1" x="360"/>
        <item m="1" x="2106"/>
        <item m="1" x="981"/>
        <item m="1" x="1258"/>
        <item m="1" x="823"/>
        <item m="1" x="1360"/>
        <item m="1" x="1456"/>
        <item m="1" x="2145"/>
        <item m="1" x="2015"/>
        <item m="1" x="300"/>
        <item m="1" x="2027"/>
        <item m="1" x="2561"/>
        <item m="1" x="1201"/>
        <item m="1" x="481"/>
        <item m="1" x="1958"/>
        <item m="1" x="2277"/>
        <item m="1" x="1843"/>
        <item m="1" x="1328"/>
        <item m="1" x="915"/>
        <item m="1" x="1640"/>
        <item m="1" x="303"/>
        <item m="1" x="1863"/>
        <item m="1" x="1087"/>
        <item m="1" x="1719"/>
        <item m="1" x="1956"/>
        <item m="1" x="1266"/>
        <item m="1" x="381"/>
        <item m="1" x="423"/>
        <item m="1" x="1475"/>
        <item m="1" x="2396"/>
        <item m="1" x="2083"/>
        <item m="1" x="474"/>
        <item m="1" x="892"/>
        <item m="1" x="1336"/>
        <item m="1" x="2705"/>
        <item m="1" x="482"/>
        <item m="1" x="314"/>
        <item m="1" x="2219"/>
        <item m="1" x="499"/>
        <item m="1" x="1816"/>
        <item m="1" x="1179"/>
        <item m="1" x="1321"/>
        <item m="1" x="2499"/>
        <item m="1" x="1326"/>
        <item m="1" x="1128"/>
        <item m="1" x="1634"/>
        <item m="1" x="756"/>
        <item m="1" x="513"/>
        <item m="1" x="709"/>
        <item m="1" x="475"/>
        <item m="1" x="2631"/>
        <item m="1" x="1955"/>
        <item m="1" x="877"/>
        <item m="1" x="1997"/>
        <item m="1" x="1310"/>
        <item m="1" x="1908"/>
        <item m="1" x="1658"/>
        <item m="1" x="2609"/>
        <item m="1" x="1770"/>
        <item m="1" x="2618"/>
        <item m="1" x="1197"/>
        <item m="1" x="495"/>
        <item m="1" x="64"/>
        <item m="1" x="1557"/>
        <item m="1" x="2311"/>
        <item m="1" x="593"/>
        <item m="1" x="772"/>
        <item m="1" x="2626"/>
        <item m="1" x="2026"/>
        <item m="1" x="832"/>
        <item m="1" x="687"/>
        <item m="1" x="2710"/>
        <item m="1" x="2579"/>
        <item m="1" x="2720"/>
        <item m="1" x="2147"/>
        <item m="1" x="2251"/>
        <item m="1" x="1678"/>
        <item m="1" x="600"/>
        <item m="1" x="115"/>
        <item m="1" x="1846"/>
        <item m="1" x="250"/>
        <item m="1" x="821"/>
        <item m="1" x="723"/>
        <item m="1" x="724"/>
        <item m="1" x="2260"/>
        <item m="1" x="2620"/>
        <item m="1" x="1496"/>
        <item m="1" x="1812"/>
        <item m="1" x="1099"/>
        <item m="1" x="183"/>
        <item m="1" x="1103"/>
        <item m="1" x="1331"/>
        <item m="1" x="2546"/>
        <item m="1" x="2005"/>
        <item m="1" x="1502"/>
        <item m="1" x="1208"/>
        <item m="1" x="2668"/>
        <item m="1" x="1880"/>
        <item m="1" x="2637"/>
        <item m="1" x="1840"/>
        <item m="1" x="325"/>
        <item m="1" x="870"/>
        <item m="1" x="448"/>
        <item m="1" x="264"/>
        <item m="1" x="1300"/>
        <item m="1" x="1537"/>
        <item m="1" x="415"/>
        <item m="1" x="550"/>
        <item m="1" x="88"/>
        <item m="1" x="1971"/>
        <item m="1" x="262"/>
        <item m="1" x="109"/>
        <item m="1" x="2227"/>
        <item m="1" x="2621"/>
        <item m="1" x="546"/>
        <item m="1" x="712"/>
        <item m="1" x="580"/>
        <item m="1" x="2496"/>
        <item m="1" x="769"/>
        <item m="1" x="523"/>
        <item m="1" x="1571"/>
        <item m="1" x="931"/>
        <item m="1" x="1818"/>
        <item m="1" x="2506"/>
        <item m="1" x="751"/>
        <item m="1" x="295"/>
        <item m="1" x="2271"/>
        <item m="1" x="1227"/>
        <item m="1" x="1516"/>
        <item m="1" x="451"/>
        <item m="1" x="928"/>
        <item m="1" x="871"/>
        <item m="1" x="1027"/>
        <item m="1" x="744"/>
        <item m="1" x="2268"/>
        <item m="1" x="129"/>
        <item m="1" x="1126"/>
        <item m="1" x="2456"/>
        <item m="1" x="1927"/>
        <item m="1" x="2603"/>
        <item m="1" x="1374"/>
        <item m="1" x="1687"/>
        <item m="1" x="1424"/>
        <item m="1" x="2199"/>
        <item m="1" x="626"/>
        <item m="1" x="2703"/>
        <item m="1" x="293"/>
        <item m="1" x="2419"/>
        <item m="1" x="1661"/>
        <item m="1" x="977"/>
        <item m="1" x="465"/>
        <item m="1" x="429"/>
        <item m="1" x="2427"/>
        <item m="1" x="1574"/>
        <item m="1" x="1648"/>
        <item m="1" x="2056"/>
        <item m="1" x="366"/>
        <item m="1" x="242"/>
        <item m="1" x="1914"/>
        <item m="1" x="358"/>
        <item m="1" x="416"/>
        <item m="1" x="122"/>
        <item m="1" x="2239"/>
        <item m="1" x="675"/>
        <item m="1" x="586"/>
        <item m="1" x="155"/>
        <item m="1" x="2098"/>
        <item m="1" x="2062"/>
        <item m="1" x="1886"/>
        <item m="1" x="216"/>
        <item m="1" x="90"/>
        <item m="1" x="2099"/>
        <item m="1" x="231"/>
        <item m="1" x="2292"/>
        <item m="1" x="2033"/>
        <item m="1" x="1907"/>
        <item m="1" x="1171"/>
        <item m="1" x="80"/>
        <item m="1" x="2328"/>
        <item m="1" x="1023"/>
        <item m="1" x="793"/>
        <item m="1" x="799"/>
        <item m="1" x="335"/>
        <item m="1" x="2647"/>
        <item m="1" x="2339"/>
        <item m="1" x="2080"/>
        <item m="1" x="1116"/>
        <item m="1" x="1776"/>
        <item m="1" x="1521"/>
        <item m="1" x="554"/>
        <item m="1" x="344"/>
        <item m="1" x="2334"/>
        <item m="1" x="1581"/>
        <item m="1" x="589"/>
        <item m="1" x="622"/>
        <item m="1" x="1338"/>
        <item m="1" x="2129"/>
        <item m="1" x="1339"/>
        <item m="1" x="1531"/>
        <item m="1" x="1302"/>
        <item m="1" x="2170"/>
        <item m="1" x="2307"/>
        <item m="1" x="2740"/>
        <item m="1" x="375"/>
        <item m="1" x="462"/>
        <item m="1" x="1311"/>
        <item m="1" x="343"/>
        <item m="1" x="956"/>
        <item m="1" x="961"/>
        <item m="1" x="2016"/>
        <item m="1" x="736"/>
        <item m="1" x="681"/>
        <item m="1" x="535"/>
        <item m="1" x="1225"/>
        <item m="1" x="165"/>
        <item m="1" x="169"/>
        <item m="1" x="2439"/>
        <item m="1" x="1084"/>
        <item m="1" x="2512"/>
        <item m="1" x="1226"/>
        <item m="1" x="1511"/>
        <item m="1" x="2738"/>
        <item m="1" x="2474"/>
        <item m="1" x="2373"/>
        <item m="1" x="352"/>
        <item m="1" x="1070"/>
        <item m="1" x="2718"/>
        <item m="1" x="1199"/>
        <item m="1" x="2445"/>
        <item m="1" x="1944"/>
        <item m="1" x="1740"/>
        <item m="1" x="1151"/>
        <item m="1" x="2453"/>
        <item m="1" x="1676"/>
        <item m="1" x="1686"/>
        <item m="1" x="1756"/>
        <item m="1" x="1262"/>
        <item m="1" x="2082"/>
        <item m="1" x="2173"/>
        <item m="1" x="2184"/>
        <item m="1" x="2193"/>
        <item m="1" x="2213"/>
        <item m="1" x="1146"/>
        <item m="1" x="694"/>
        <item m="1" x="244"/>
        <item m="1" x="260"/>
        <item m="1" x="2482"/>
        <item m="1" x="1993"/>
        <item m="1" x="106"/>
        <item m="1" x="2350"/>
        <item m="1" x="1974"/>
        <item m="1" x="2096"/>
        <item m="1" x="1488"/>
        <item m="1" x="2341"/>
        <item m="1" x="1831"/>
        <item m="1" x="1592"/>
        <item m="1" x="1629"/>
        <item m="1" x="839"/>
        <item m="1" x="1883"/>
        <item m="1" x="33"/>
        <item m="1" x="2424"/>
        <item m="1" x="2689"/>
        <item m="1" x="1242"/>
        <item m="1" x="1025"/>
        <item m="1" x="2342"/>
        <item m="1" x="1832"/>
        <item m="1" x="1186"/>
        <item m="1" x="2421"/>
        <item m="1" x="1234"/>
        <item m="1" x="1021"/>
        <item m="1" x="1118"/>
        <item m="1" x="305"/>
        <item m="1" x="1478"/>
        <item m="1" x="541"/>
        <item m="1" x="802"/>
        <item m="1" x="93"/>
        <item m="1" x="796"/>
        <item m="1" x="515"/>
        <item m="1" x="2291"/>
        <item m="1" x="2030"/>
        <item m="1" x="1528"/>
        <item m="1" x="2105"/>
        <item m="1" x="2113"/>
        <item m="1" x="2130"/>
        <item m="1" x="2555"/>
        <item m="1" x="641"/>
        <item m="1" x="182"/>
        <item m="1" x="2669"/>
        <item m="1" x="2434"/>
        <item m="1" x="203"/>
        <item m="1" x="317"/>
        <item m="1" x="2345"/>
        <item m="1" x="944"/>
        <item m="1" x="1771"/>
        <item m="1" x="840"/>
        <item m="1" x="1572"/>
        <item m="1" x="2304"/>
        <item m="1" x="1625"/>
        <item m="1" x="987"/>
        <item m="1" x="1929"/>
        <item m="1" x="1489"/>
        <item m="1" x="662"/>
        <item m="1" x="2602"/>
        <item m="1" x="692"/>
        <item m="1" x="2716"/>
        <item m="1" x="1143"/>
        <item m="1" x="688"/>
        <item m="1" x="645"/>
        <item m="1" x="2343"/>
        <item m="1" x="2660"/>
        <item m="1" x="2190"/>
        <item m="1" x="1966"/>
        <item m="1" x="739"/>
        <item m="1" x="493"/>
        <item m="1" x="2036"/>
        <item m="1" x="2057"/>
        <item m="1" x="125"/>
        <item m="1" x="663"/>
        <item m="1" x="2236"/>
        <item m="1" x="430"/>
        <item m="1" x="1104"/>
        <item m="1" x="902"/>
        <item m="1" x="1281"/>
        <item m="1" x="941"/>
        <item m="1" x="2692"/>
        <item m="1" x="759"/>
        <item m="1" x="1844"/>
        <item m="1" x="2011"/>
        <item m="1" x="119"/>
        <item m="1" x="583"/>
        <item m="1" x="141"/>
        <item m="1" x="2382"/>
        <item m="1" x="2380"/>
        <item m="1" x="700"/>
        <item m="1" x="287"/>
        <item m="1" x="1534"/>
        <item m="1" x="178"/>
        <item m="1" x="2650"/>
        <item m="1" x="733"/>
        <item m="1" x="1717"/>
        <item m="1" x="947"/>
        <item m="1" x="610"/>
        <item m="1" x="636"/>
        <item m="1" x="428"/>
        <item m="1" x="1775"/>
        <item m="1" x="86"/>
        <item m="1" x="816"/>
        <item m="1" x="1564"/>
        <item m="1" x="419"/>
        <item m="1" x="177"/>
        <item m="1" x="2180"/>
        <item m="1" x="789"/>
        <item m="1" x="2172"/>
        <item m="1" x="741"/>
        <item m="1" x="1725"/>
        <item m="1" x="1845"/>
        <item m="1" x="555"/>
        <item m="1" x="304"/>
        <item m="1" x="1056"/>
        <item m="1" x="2095"/>
        <item m="1" x="2368"/>
        <item m="1" x="923"/>
        <item m="1" x="2330"/>
        <item m="1" x="2651"/>
        <item m="1" x="896"/>
        <item m="1" x="433"/>
        <item m="1" x="754"/>
        <item m="1" x="1296"/>
        <item m="1" x="1923"/>
        <item m="1" x="1448"/>
        <item m="1" x="184"/>
        <item m="1" x="1094"/>
        <item m="1" x="1547"/>
        <item m="1" x="835"/>
        <item m="1" x="1150"/>
        <item m="1" x="2210"/>
        <item m="1" x="2029"/>
        <item m="1" x="1095"/>
        <item m="1" x="2569"/>
        <item m="1" x="2365"/>
        <item m="1" x="764"/>
        <item m="1" x="770"/>
        <item m="1" x="609"/>
        <item m="1" x="2064"/>
        <item m="1" x="516"/>
        <item m="1" x="102"/>
        <item m="1" x="1639"/>
        <item m="1" x="2500"/>
        <item m="1" x="1100"/>
        <item m="1" x="1920"/>
        <item m="1" x="1440"/>
        <item m="1" x="988"/>
        <item m="1" x="2296"/>
        <item m="1" x="2693"/>
        <item m="1" x="2615"/>
        <item m="1" x="725"/>
        <item m="1" x="275"/>
        <item m="1" x="1271"/>
        <item m="1" x="1713"/>
        <item m="1" x="1235"/>
        <item m="1" x="2326"/>
        <item m="1" x="248"/>
        <item m="1" x="2418"/>
        <item m="1" x="2273"/>
        <item m="1" x="1124"/>
        <item m="1" x="1022"/>
        <item m="1" x="2446"/>
        <item m="1" x="2232"/>
        <item m="1" x="510"/>
        <item m="1" x="682"/>
        <item m="1" x="2722"/>
        <item m="1" x="2359"/>
        <item m="1" x="460"/>
        <item m="1" x="2458"/>
        <item m="1" x="2590"/>
        <item m="1" x="2360"/>
        <item m="1" x="933"/>
        <item m="1" x="518"/>
        <item m="1" x="1445"/>
        <item m="1" x="2558"/>
        <item m="1" x="866"/>
        <item m="1" x="1724"/>
        <item m="1" x="316"/>
        <item m="1" x="1983"/>
        <item m="1" x="1984"/>
        <item m="1" x="2550"/>
        <item m="1" x="2737"/>
        <item m="1" x="862"/>
        <item m="1" x="1009"/>
        <item m="1" x="777"/>
        <item m="1" x="1763"/>
        <item m="1" x="2090"/>
        <item m="1" x="1141"/>
        <item m="1" x="1229"/>
        <item m="1" x="601"/>
        <item m="1" x="389"/>
        <item m="1" x="691"/>
        <item m="1" x="2050"/>
        <item m="1" x="1078"/>
        <item m="1" x="1548"/>
        <item m="1" x="882"/>
        <item m="1" x="874"/>
        <item m="1" x="1404"/>
        <item m="1" x="2437"/>
        <item m="1" x="1045"/>
        <item m="1" x="382"/>
        <item m="1" x="337"/>
        <item m="1" x="561"/>
        <item m="1" x="1039"/>
        <item m="1" x="1758"/>
        <item m="1" x="1567"/>
        <item m="1" x="221"/>
        <item m="1" x="2690"/>
        <item m="1" x="552"/>
        <item m="1" x="581"/>
        <item m="1" x="2411"/>
        <item m="1" x="1757"/>
        <item m="1" x="1459"/>
        <item m="1" x="1563"/>
        <item m="1" x="2587"/>
        <item m="1" x="390"/>
        <item m="1" x="1142"/>
        <item m="1" x="1446"/>
        <item m="1" x="852"/>
        <item m="1" x="1588"/>
        <item m="1" x="2301"/>
        <item m="1" x="2448"/>
        <item m="1" x="673"/>
        <item m="1" x="461"/>
        <item m="1" x="1127"/>
        <item m="1" x="2221"/>
        <item m="1" x="1523"/>
        <item m="1" x="1622"/>
        <item m="1" x="2721"/>
        <item m="1" x="1005"/>
        <item m="1" x="1684"/>
        <item m="1" x="2097"/>
        <item m="1" x="1836"/>
        <item m="1" x="1370"/>
        <item m="1" x="2300"/>
        <item m="1" x="1580"/>
        <item m="1" x="917"/>
        <item m="1" x="1454"/>
        <item m="1" x="1322"/>
        <item m="1" x="1389"/>
        <item m="1" x="873"/>
        <item m="1" x="1834"/>
        <item m="1" x="665"/>
        <item m="1" x="704"/>
        <item m="1" x="708"/>
        <item m="1" x="2049"/>
        <item m="1" x="2052"/>
        <item m="1" x="1439"/>
        <item m="1" x="2306"/>
        <item m="1" x="1422"/>
        <item m="1" x="582"/>
        <item m="1" x="1738"/>
        <item m="1" x="913"/>
        <item m="1" x="857"/>
        <item m="1" x="2709"/>
        <item m="1" x="330"/>
        <item m="1" x="1995"/>
        <item m="1" x="406"/>
        <item m="1" x="2313"/>
        <item m="1" x="181"/>
        <item m="1" x="2305"/>
        <item m="1" x="1317"/>
        <item m="1" x="876"/>
        <item m="1" x="1545"/>
        <item m="1" x="1080"/>
        <item m="1" x="1503"/>
        <item m="1" x="826"/>
        <item m="1" x="2594"/>
        <item m="1" x="1729"/>
        <item m="1" x="1769"/>
        <item m="1" x="1911"/>
        <item m="1" x="1342"/>
        <item m="1" x="1584"/>
        <item m="1" x="2233"/>
        <item m="1" x="1240"/>
        <item m="1" x="247"/>
        <item m="1" x="1714"/>
        <item m="1" x="44"/>
        <item m="1" x="2289"/>
        <item m="1" x="1934"/>
        <item m="1" x="578"/>
        <item m="1" x="1169"/>
        <item m="1" x="908"/>
        <item m="1" x="1893"/>
        <item m="1" x="1415"/>
        <item m="1" x="2484"/>
        <item m="1" x="1012"/>
        <item m="1" x="2545"/>
        <item m="1" x="2553"/>
        <item m="1" x="2420"/>
        <item m="1" x="1921"/>
        <item m="1" x="864"/>
        <item m="1" x="699"/>
        <item m="1" x="251"/>
        <item m="1" x="1137"/>
        <item m="1" x="1019"/>
        <item m="1" x="545"/>
        <item m="1" x="266"/>
        <item m="1" x="107"/>
        <item m="1" x="2353"/>
        <item m="1" x="409"/>
        <item m="1" x="1672"/>
        <item m="1" x="243"/>
        <item m="1" x="795"/>
        <item m="1" x="1779"/>
        <item m="1" x="1623"/>
        <item m="1" x="2262"/>
        <item m="1" x="1002"/>
        <item m="1" x="324"/>
        <item m="1" x="61"/>
        <item m="1" x="2535"/>
        <item m="1" x="2237"/>
        <item m="1" x="1968"/>
        <item m="1" x="1973"/>
        <item m="1" x="2181"/>
        <item m="1" x="1667"/>
        <item m="1" x="1185"/>
        <item m="1" x="753"/>
        <item m="1" x="638"/>
        <item m="1" x="432"/>
        <item m="1" x="2656"/>
        <item m="1" x="1276"/>
        <item m="1" x="373"/>
        <item m="1" x="2464"/>
        <item m="1" x="1744"/>
        <item m="1" x="604"/>
        <item m="1" x="969"/>
        <item m="1" x="1233"/>
        <item m="1" x="1214"/>
        <item m="1" x="2493"/>
        <item m="1" x="597"/>
        <item m="1" x="2608"/>
        <item m="1" x="798"/>
        <item m="1" x="1586"/>
        <item m="1" x="910"/>
        <item m="1" x="470"/>
        <item m="1" x="1533"/>
        <item m="1" x="1007"/>
        <item m="1" x="1129"/>
        <item m="1" x="143"/>
        <item m="1" x="299"/>
        <item m="1" x="302"/>
        <item m="1" x="313"/>
        <item m="1" x="1487"/>
        <item m="1" x="1236"/>
        <item m="1" x="1500"/>
        <item m="1" x="2715"/>
        <item m="1" x="2115"/>
        <item m="1" x="379"/>
        <item m="1" x="2471"/>
        <item m="1" x="1498"/>
        <item m="1" x="1249"/>
        <item m="1" x="2511"/>
        <item m="1" x="818"/>
        <item m="1" x="813"/>
        <item m="1" x="2591"/>
        <item m="1" x="1008"/>
        <item m="1" x="2435"/>
        <item m="1" x="1909"/>
        <item m="1" x="1978"/>
        <item m="1" x="2298"/>
        <item m="1" x="2588"/>
        <item m="1" x="897"/>
        <item m="1" x="1114"/>
        <item m="1" x="2153"/>
        <item m="1" x="528"/>
        <item m="1" x="2498"/>
        <item m="1" x="2122"/>
        <item m="1" x="2694"/>
        <item m="1" x="686"/>
        <item m="1" x="1115"/>
        <item m="1" x="1546"/>
        <item m="1" x="205"/>
        <item m="1" x="1849"/>
        <item m="1" x="2472"/>
        <item m="1" x="2255"/>
        <item m="1" x="349"/>
        <item m="1" x="1854"/>
        <item m="1" x="2475"/>
        <item m="1" x="1736"/>
        <item m="1" x="872"/>
        <item m="1" x="135"/>
        <item m="1" x="2116"/>
        <item m="1" x="1144"/>
        <item m="1" x="2425"/>
        <item m="1" x="472"/>
        <item m="1" x="1569"/>
        <item m="1" x="2611"/>
        <item m="1" x="2266"/>
        <item m="1" x="696"/>
        <item m="1" x="1194"/>
        <item m="1" x="77"/>
        <item m="1" x="1525"/>
        <item m="1" x="1681"/>
        <item m="1" x="2732"/>
        <item m="1" x="1600"/>
        <item m="1" x="1125"/>
        <item m="1" x="979"/>
        <item m="1" x="1515"/>
        <item m="1" x="1895"/>
        <item m="1" x="2340"/>
        <item m="1" x="967"/>
        <item m="1" x="148"/>
        <item m="1" x="2526"/>
        <item m="1" x="2455"/>
        <item m="1" x="2235"/>
        <item m="1" x="2731"/>
        <item m="1" x="1304"/>
        <item m="1" x="868"/>
        <item m="1" x="392"/>
        <item m="1" x="2274"/>
        <item m="1" x="1614"/>
        <item m="1" x="506"/>
        <item m="1" x="1767"/>
        <item m="1" x="2013"/>
        <item m="1" x="1330"/>
        <item m="1" x="128"/>
        <item m="1" x="890"/>
        <item m="1" x="576"/>
        <item m="1" x="1340"/>
        <item m="1" x="2111"/>
        <item m="1" x="1376"/>
        <item m="1" x="1067"/>
        <item m="1" x="131"/>
        <item m="1" x="263"/>
        <item m="1" x="281"/>
        <item m="1" x="286"/>
        <item m="1" x="2007"/>
        <item m="1" x="1551"/>
        <item m="1" x="2707"/>
        <item m="1" x="2366"/>
        <item m="1" x="2397"/>
        <item m="1" x="628"/>
        <item m="1" x="437"/>
        <item m="1" x="2441"/>
        <item m="1" x="1716"/>
        <item m="1" x="2182"/>
        <item m="1" x="508"/>
        <item m="1" x="1980"/>
        <item m="1" x="2315"/>
        <item m="1" x="2223"/>
        <item m="1" x="1963"/>
        <item m="1" x="222"/>
        <item m="1" x="2695"/>
        <item m="1" x="1670"/>
        <item m="1" x="176"/>
        <item m="1" x="180"/>
        <item m="1" x="1805"/>
        <item m="1" x="1810"/>
        <item m="1" x="1387"/>
        <item m="1" x="693"/>
        <item m="1" x="1964"/>
        <item m="1" x="2093"/>
        <item m="1" x="2604"/>
        <item m="1" x="680"/>
        <item m="1" x="1145"/>
        <item m="1" x="174"/>
        <item m="1" x="2358"/>
        <item x="3"/>
        <item m="1" x="402"/>
        <item m="1" x="421"/>
        <item m="1" x="439"/>
        <item m="1" x="2469"/>
        <item m="1" x="463"/>
        <item m="1" x="35"/>
        <item m="1" x="2202"/>
        <item m="1" x="78"/>
        <item m="1" x="2595"/>
        <item m="1" x="824"/>
        <item m="1" x="2347"/>
        <item m="1" x="2543"/>
        <item m="1" x="370"/>
        <item m="1" x="1950"/>
        <item m="1" x="1113"/>
        <item m="1" x="1192"/>
        <item m="1" x="2067"/>
        <item m="1" x="596"/>
        <item m="1" x="1739"/>
        <item m="1" x="1829"/>
        <item m="1" x="2377"/>
        <item m="1" x="480"/>
        <item m="1" x="565"/>
        <item m="1" x="412"/>
        <item m="1" x="814"/>
        <item m="1" x="1781"/>
        <item m="1" x="1508"/>
        <item m="1" x="1884"/>
        <item m="1" x="212"/>
        <item m="1" x="1072"/>
        <item m="1" x="214"/>
        <item m="1" x="1520"/>
        <item m="1" x="2562"/>
        <item m="1" x="1491"/>
        <item m="1" x="2597"/>
        <item m="1" x="703"/>
        <item m="1" x="999"/>
        <item m="1" x="2174"/>
        <item m="1" x="2560"/>
        <item m="1" x="1460"/>
        <item m="1" x="496"/>
        <item m="1" x="1417"/>
        <item m="1" x="1873"/>
        <item m="1" x="70"/>
        <item m="1" x="1509"/>
        <item m="1" x="1754"/>
        <item m="1" x="1591"/>
        <item m="1" x="1576"/>
        <item m="1" x="2167"/>
        <item m="1" x="63"/>
        <item m="1" x="2217"/>
        <item m="1" x="1540"/>
        <item m="1" x="258"/>
        <item m="1" x="2019"/>
        <item m="1" x="1785"/>
        <item m="1" x="452"/>
        <item m="1" x="2155"/>
        <item m="1" x="2362"/>
        <item m="1" x="2369"/>
        <item m="1" x="755"/>
        <item m="1" x="2189"/>
        <item m="1" x="100"/>
        <item m="1" x="2287"/>
        <item m="1" x="1641"/>
        <item m="1" x="2630"/>
        <item m="1" x="2178"/>
        <item m="1" x="1055"/>
        <item m="1" x="564"/>
        <item m="1" x="2361"/>
        <item m="1" x="640"/>
        <item m="1" x="568"/>
        <item m="1" x="2163"/>
        <item m="1" x="2073"/>
        <item m="1" x="394"/>
        <item m="1" x="2195"/>
        <item m="1" x="2207"/>
        <item m="1" x="485"/>
        <item m="1" x="488"/>
        <item m="1" x="81"/>
        <item m="1" x="2284"/>
        <item m="1" x="265"/>
        <item m="1" x="1399"/>
        <item m="1" x="2254"/>
        <item m="1" x="587"/>
        <item m="1" x="376"/>
        <item m="1" x="413"/>
        <item m="1" x="1815"/>
        <item m="1" x="1041"/>
        <item m="1" x="2556"/>
        <item m="1" x="2736"/>
        <item m="1" x="43"/>
        <item m="1" x="575"/>
        <item m="1" x="1243"/>
        <item m="1" x="1061"/>
        <item m="1" x="849"/>
        <item m="1" x="850"/>
        <item m="1" x="1532"/>
        <item m="1" x="2671"/>
        <item m="1" x="672"/>
        <item m="1" x="2293"/>
        <item m="1" x="1504"/>
        <item m="1" x="424"/>
        <item m="1" x="1596"/>
        <item m="1" x="1783"/>
        <item m="1" x="166"/>
        <item m="1" x="2297"/>
        <item m="1" x="974"/>
        <item m="1" x="2124"/>
        <item m="1" x="527"/>
        <item m="1" x="2548"/>
        <item m="1" x="1409"/>
        <item m="1" x="50"/>
        <item m="1" x="1578"/>
        <item m="1" x="284"/>
        <item m="1" x="2229"/>
        <item m="1" x="524"/>
        <item m="1" x="785"/>
        <item m="1" x="1510"/>
        <item m="1" x="1044"/>
        <item m="1" x="2063"/>
        <item m="1" x="230"/>
        <item m="1" x="1191"/>
        <item m="1" x="342"/>
        <item m="1" x="414"/>
        <item m="1" x="2670"/>
        <item m="1" x="1866"/>
        <item m="1" x="396"/>
        <item m="1" x="73"/>
        <item m="1" x="2205"/>
        <item m="1" x="978"/>
        <item m="1" x="2245"/>
        <item m="1" x="1742"/>
        <item m="1" x="473"/>
        <item m="1" x="2582"/>
        <item m="1" x="235"/>
        <item m="1" x="2729"/>
        <item m="1" x="1887"/>
        <item m="1" x="218"/>
        <item m="1" x="1174"/>
        <item m="1" x="1425"/>
        <item m="1" x="2601"/>
        <item m="1" x="1429"/>
        <item m="1" x="2269"/>
        <item m="1" x="544"/>
        <item m="1" x="2646"/>
        <item m="1" x="1048"/>
        <item m="1" x="946"/>
        <item m="1" x="1290"/>
        <item m="1" x="2336"/>
        <item m="1" x="150"/>
        <item m="1" x="1062"/>
        <item m="1" x="2119"/>
        <item m="1" x="457"/>
        <item m="1" x="1643"/>
        <item m="1" x="2685"/>
        <item m="1" x="2372"/>
        <item m="1" x="270"/>
        <item m="1" x="2490"/>
        <item m="1" x="714"/>
        <item m="1" x="1379"/>
        <item m="1" x="2641"/>
        <item m="1" x="1804"/>
        <item m="1" x="1841"/>
        <item m="1" x="395"/>
        <item m="1" x="1649"/>
        <item m="1" x="1825"/>
        <item m="1" x="2316"/>
        <item m="1" x="490"/>
        <item m="1" x="41"/>
        <item m="1" x="1870"/>
        <item m="1" x="1209"/>
        <item m="1" x="2483"/>
        <item m="1" x="46"/>
        <item m="1" x="2627"/>
        <item m="1" x="2226"/>
        <item m="1" x="1559"/>
        <item m="1" x="2126"/>
        <item m="1" x="1595"/>
        <item m="1" x="825"/>
        <item m="1" x="1795"/>
        <item m="1" x="116"/>
        <item m="1" x="887"/>
        <item m="1" x="66"/>
        <item m="1" x="1631"/>
        <item m="1" x="1889"/>
        <item m="1" x="1054"/>
        <item m="1" x="2712"/>
        <item m="1" x="2108"/>
        <item m="1" x="149"/>
        <item m="1" x="1316"/>
        <item m="1" x="215"/>
        <item m="1" x="2010"/>
        <item m="1" x="2409"/>
        <item m="1" x="2399"/>
        <item m="1" x="505"/>
        <item m="1" x="1522"/>
        <item m="1" x="635"/>
        <item m="1" x="1871"/>
        <item m="1" x="1898"/>
        <item m="1" x="1026"/>
        <item m="1" x="2128"/>
        <item m="1" x="2132"/>
        <item m="1" x="1380"/>
        <item m="1" x="2121"/>
        <item m="1" x="1953"/>
        <item m="1" x="2400"/>
        <item m="1" x="1711"/>
        <item m="1" x="804"/>
        <item m="1" x="758"/>
        <item m="1" x="2176"/>
        <item m="1" x="683"/>
        <item m="1" x="239"/>
        <item m="1" x="2442"/>
        <item m="1" x="1477"/>
        <item m="1" x="1996"/>
        <item m="1" x="1750"/>
        <item m="1" x="1059"/>
        <item m="1" x="2039"/>
        <item m="1" x="2149"/>
        <item m="1" x="120"/>
        <item m="1" x="615"/>
        <item m="1" x="158"/>
        <item m="1" x="1377"/>
        <item m="1" x="2414"/>
        <item m="1" x="298"/>
        <item m="1" x="1248"/>
        <item m="1" x="1539"/>
        <item m="1" x="289"/>
        <item m="1" x="361"/>
        <item m="1" x="1527"/>
        <item m="1" x="468"/>
        <item m="1" x="1259"/>
        <item m="1" x="2333"/>
        <item m="1" x="1066"/>
        <item m="1" x="2319"/>
        <item m="1" x="188"/>
        <item m="1" x="1368"/>
        <item m="1" x="1484"/>
        <item m="1" x="2614"/>
        <item m="1" x="445"/>
        <item m="1" x="1807"/>
        <item m="1" x="2654"/>
        <item m="1" x="953"/>
        <item m="1" x="1232"/>
        <item m="1" x="557"/>
        <item m="1" x="246"/>
        <item m="1" x="2502"/>
        <item m="1" x="2225"/>
        <item m="1" x="224"/>
        <item m="1" x="2698"/>
        <item m="1" x="2517"/>
        <item m="1" x="2089"/>
        <item m="1" x="97"/>
        <item m="1" x="2186"/>
        <item m="1" x="1486"/>
        <item m="1" x="2565"/>
        <item m="1" x="971"/>
        <item m="1" x="2494"/>
        <item m="1" x="1598"/>
        <item m="1" x="801"/>
        <item m="1" x="1536"/>
        <item m="1" x="2581"/>
        <item m="1" x="285"/>
        <item m="1" x="1589"/>
        <item m="1" x="1613"/>
        <item m="1" x="2593"/>
        <item m="1" x="925"/>
        <item m="1" x="669"/>
        <item m="1" x="2488"/>
        <item m="1" x="134"/>
        <item m="1" x="1519"/>
        <item m="1" x="338"/>
        <item m="1" x="1263"/>
        <item m="1" x="1327"/>
        <item m="1" x="2367"/>
        <item m="1" x="2394"/>
        <item m="1" x="1224"/>
        <item m="1" x="671"/>
        <item m="1" x="2279"/>
        <item m="1" x="62"/>
        <item m="1" x="459"/>
        <item m="1" x="1198"/>
        <item m="1" x="837"/>
        <item m="1" x="152"/>
        <item m="1" x="2625"/>
        <item m="1" x="2206"/>
        <item m="1" x="1556"/>
        <item m="1" x="2143"/>
        <item m="1" x="2674"/>
        <item m="1" x="803"/>
        <item m="1" x="252"/>
        <item m="1" x="1029"/>
        <item m="1" x="1573"/>
        <item m="1" x="1741"/>
        <item m="1" x="1495"/>
        <item m="1" x="1245"/>
        <item m="1" x="620"/>
        <item m="1" x="1517"/>
        <item m="1" x="1612"/>
        <item m="1" x="2653"/>
        <item m="1" x="2162"/>
        <item m="1" x="1609"/>
        <item m="1" x="1811"/>
        <item m="1" x="2344"/>
        <item m="1" x="2443"/>
        <item m="1" x="322"/>
        <item m="1" x="391"/>
        <item m="1" x="278"/>
        <item m="1" x="1335"/>
        <item m="1" x="652"/>
        <item m="1" x="1215"/>
        <item m="1" x="1014"/>
        <item m="1" x="2018"/>
        <item m="1" x="787"/>
        <item m="1" x="144"/>
        <item m="1" x="833"/>
        <item m="1" x="1801"/>
        <item m="1" x="1351"/>
        <item m="1" x="782"/>
        <item m="1" x="1543"/>
        <item m="1" x="2589"/>
        <item m="1" x="306"/>
        <item m="1" x="315"/>
        <item m="1" x="2606"/>
        <item m="1" x="2378"/>
        <item m="1" x="623"/>
        <item m="1" x="407"/>
        <item m="1" x="678"/>
        <item m="1" x="730"/>
        <item m="1" x="1872"/>
        <item m="1" x="2390"/>
        <item m="1" x="1838"/>
        <item m="1" x="1378"/>
        <item m="1" x="2175"/>
        <item m="1" x="1176"/>
        <item m="1" x="740"/>
        <item m="1" x="2118"/>
        <item m="1" x="354"/>
        <item m="1" x="1650"/>
        <item m="1" x="1707"/>
        <item m="1" x="728"/>
        <item m="1" x="2708"/>
        <item m="1" x="2337"/>
        <item m="1" x="333"/>
        <item m="1" x="53"/>
        <item m="1" x="2038"/>
        <item m="1" x="1718"/>
        <item m="1" x="602"/>
        <item m="1" x="1905"/>
        <item m="1" x="1319"/>
        <item m="1" x="2529"/>
        <item m="1" x="179"/>
        <item m="1" x="1972"/>
        <item m="1" x="257"/>
        <item m="1" x="1010"/>
        <item m="1" x="332"/>
        <item m="1" x="1764"/>
        <item m="1" x="774"/>
        <item m="1" x="72"/>
        <item m="1" x="140"/>
        <item m="1" x="1453"/>
        <item m="1" x="2481"/>
        <item m="1" x="598"/>
        <item m="1" x="238"/>
        <item m="1" x="2584"/>
        <item m="1" x="2200"/>
        <item m="1" x="2547"/>
        <item m="1" x="2290"/>
        <item m="1" x="501"/>
        <item m="1" x="2509"/>
        <item m="1" x="577"/>
        <item m="1" x="2381"/>
        <item m="1" x="904"/>
        <item m="1" x="1885"/>
        <item m="1" x="614"/>
        <item m="1" x="2725"/>
        <item m="1" x="1524"/>
        <item m="1" x="2568"/>
        <item m="1" x="124"/>
        <item m="1" x="1161"/>
        <item m="1" x="2570"/>
        <item m="1" x="2452"/>
        <item m="1" x="1130"/>
        <item m="1" x="454"/>
        <item m="1" x="2415"/>
        <item m="1" x="240"/>
        <item m="1" x="2265"/>
        <item m="1" x="650"/>
        <item m="1" x="2142"/>
        <item m="1" x="1082"/>
        <item m="1" x="1809"/>
        <item m="1" x="522"/>
        <item m="1" x="729"/>
        <item m="1" x="556"/>
        <item m="1" x="1480"/>
        <item m="1" x="2513"/>
        <item m="1" x="903"/>
        <item m="1" x="1813"/>
        <item m="1" x="1482"/>
        <item m="1" x="869"/>
        <item m="1" x="2244"/>
        <item m="1" x="786"/>
        <item m="1" x="1153"/>
        <item m="1" x="2211"/>
        <item m="1" x="1602"/>
        <item m="1" x="603"/>
        <item m="1" x="1734"/>
        <item m="1" x="56"/>
        <item m="1" x="2286"/>
        <item m="1" x="2436"/>
        <item m="1" x="1073"/>
        <item m="1" x="2351"/>
        <item m="1" x="1183"/>
        <item m="1" x="2253"/>
        <item m="1" x="579"/>
        <item m="1" x="2605"/>
        <item m="1" x="2723"/>
        <item m="1" x="398"/>
        <item m="1" x="469"/>
        <item m="1" x="1024"/>
        <item m="1" x="2034"/>
        <item m="1" x="1408"/>
        <item m="1" x="1924"/>
        <item m="1" x="2228"/>
        <item m="1" x="507"/>
        <item m="1" x="784"/>
        <item m="1" x="1362"/>
        <item m="1" x="1363"/>
        <item m="1" x="200"/>
        <item m="1" x="1644"/>
        <item m="1" x="405"/>
        <item m="1" x="2501"/>
        <item m="1" x="1690"/>
        <item m="1" x="39"/>
        <item m="1" x="1230"/>
        <item m="1" x="1108"/>
        <item m="1" x="1991"/>
        <item m="1" x="71"/>
        <item m="1" x="1431"/>
        <item m="1" x="1195"/>
        <item m="1" x="1261"/>
        <item m="1" x="1850"/>
        <item m="1" x="1577"/>
        <item m="1" x="1784"/>
        <item m="1" x="1260"/>
        <item m="1" x="339"/>
        <item m="1" x="2046"/>
        <item m="1" x="1341"/>
        <item m="1" x="1119"/>
        <item m="1" x="2159"/>
        <item m="1" x="2468"/>
        <item m="1" x="105"/>
        <item m="1" x="1166"/>
        <item m="1" x="173"/>
        <item m="1" x="137"/>
        <item m="1" x="1049"/>
        <item m="1" x="1102"/>
        <item m="1" x="1157"/>
        <item m="1" x="1691"/>
        <item m="1" x="2465"/>
        <item m="1" x="863"/>
        <item m="1" x="2031"/>
        <item m="1" x="2395"/>
        <item m="1" x="1632"/>
        <item m="1" x="1000"/>
        <item m="1" x="1003"/>
        <item m="1" x="232"/>
        <item m="1" x="1441"/>
        <item m="1" x="1999"/>
        <item m="1" x="2398"/>
        <item m="1" x="2008"/>
        <item m="1" x="726"/>
        <item m="1" x="2177"/>
        <item m="1" x="1217"/>
        <item m="1" x="861"/>
        <item m="1" x="1830"/>
        <item m="1" x="827"/>
        <item m="1" x="815"/>
        <item m="1" x="2212"/>
        <item m="1" x="1348"/>
        <item m="1" x="1761"/>
        <item m="1" x="1765"/>
        <item m="1" x="659"/>
        <item m="1" x="536"/>
        <item m="1" x="667"/>
        <item m="1" x="1842"/>
        <item m="1" x="737"/>
        <item m="1" x="2567"/>
        <item m="1" x="2388"/>
        <item m="1" x="2391"/>
        <item m="1" x="380"/>
        <item m="1" x="935"/>
        <item m="1" x="1566"/>
        <item m="1" x="52"/>
        <item m="1" x="1702"/>
        <item m="1" x="1593"/>
        <item m="1" x="367"/>
        <item m="1" x="1038"/>
        <item m="1" x="2696"/>
        <item m="1" x="443"/>
        <item m="1" x="2075"/>
        <item m="1" x="146"/>
        <item m="1" x="1987"/>
        <item m="1" x="1173"/>
        <item m="1" x="811"/>
        <item m="1" x="2203"/>
        <item m="1" x="1133"/>
        <item m="1" x="2238"/>
        <item m="1" x="91"/>
        <item m="1" x="1006"/>
        <item m="1" x="1033"/>
        <item m="1" x="1780"/>
        <item m="1" x="1096"/>
        <item m="1" x="114"/>
        <item m="1" x="1135"/>
        <item m="1" x="2470"/>
        <item m="1" x="2185"/>
        <item m="1" x="1077"/>
        <item m="1" x="2619"/>
        <item m="1" x="2144"/>
        <item m="1" x="92"/>
        <item m="1" x="357"/>
        <item m="1" x="229"/>
        <item m="1" x="2497"/>
        <item m="1" x="194"/>
        <item m="1" x="831"/>
        <item m="1" x="2066"/>
        <item m="1" x="1794"/>
        <item m="1" x="282"/>
        <item m="1" x="719"/>
        <item m="1" x="1298"/>
        <item m="1" x="2081"/>
        <item m="1" x="2012"/>
        <item m="1" x="924"/>
        <item m="1" x="1312"/>
        <item m="1" x="399"/>
        <item m="1" x="2648"/>
        <item m="1" x="1904"/>
        <item m="1" x="1205"/>
        <item m="1" x="1654"/>
        <item m="1" x="489"/>
        <item m="1" x="1985"/>
        <item m="1" x="1017"/>
        <item m="1" x="1967"/>
        <item m="1" x="76"/>
        <item m="1" x="494"/>
        <item m="1" x="817"/>
        <item m="1" x="2209"/>
        <item m="1" x="1788"/>
        <item m="1" x="1814"/>
        <item m="1" x="133"/>
        <item m="1" x="907"/>
        <item m="1" x="812"/>
        <item m="1" x="996"/>
        <item m="1" x="2168"/>
        <item m="1" x="1030"/>
        <item m="1" x="937"/>
        <item m="1" x="2717"/>
        <item m="1" x="1800"/>
        <item m="1" x="2633"/>
        <item m="1" x="362"/>
        <item m="1" x="792"/>
        <item m="1" x="2657"/>
        <item m="1" x="2299"/>
        <item m="1" x="2711"/>
        <item m="1" x="2536"/>
        <item m="1" x="2002"/>
        <item m="1" x="2091"/>
        <item m="1" x="1712"/>
        <item m="1" x="2379"/>
        <item m="1" x="2160"/>
        <item m="1" x="153"/>
        <item m="1" x="1148"/>
        <item m="1" x="1295"/>
        <item m="1" x="1237"/>
        <item m="1" x="279"/>
        <item m="1" x="154"/>
        <item m="1" x="2486"/>
        <item m="1" x="1982"/>
        <item m="1" x="878"/>
        <item m="1" x="936"/>
        <item m="1" x="1957"/>
        <item m="1" x="297"/>
        <item m="1" x="1597"/>
        <item m="1" x="1882"/>
        <item m="1" x="2055"/>
        <item m="1" x="1660"/>
        <item m="1" x="1467"/>
        <item m="1" x="1468"/>
        <item m="1" x="157"/>
        <item m="1" x="2131"/>
        <item m="1" x="96"/>
        <item m="1" x="444"/>
        <item m="1" x="1083"/>
        <item m="1" x="1583"/>
        <item m="1" x="543"/>
        <item m="1" x="573"/>
        <item m="1" x="2463"/>
        <item m="1" x="42"/>
        <item m="1" x="1079"/>
        <item m="1" x="1499"/>
        <item m="1" x="893"/>
        <item m="1" x="255"/>
        <item m="1" x="1287"/>
        <item m="1" x="701"/>
        <item m="1" x="48"/>
        <item m="1" x="2276"/>
        <item m="1" x="1912"/>
        <item m="1" x="2314"/>
        <item m="1" x="621"/>
        <item m="1" x="794"/>
        <item m="1" x="1611"/>
        <item m="1" x="1294"/>
        <item m="1" x="668"/>
        <item m="1" x="36"/>
        <item m="1" x="1437"/>
        <item m="1" x="2489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t="default"/>
      </items>
    </pivotField>
    <pivotField showAll="0"/>
    <pivotField dataField="1" showAll="0"/>
    <pivotField showAll="0"/>
    <pivotField showAll="0"/>
  </pivotFields>
  <rowFields count="1">
    <field x="0"/>
  </rowFields>
  <rowItems count="31">
    <i>
      <x v="945"/>
    </i>
    <i>
      <x v="1118"/>
    </i>
    <i>
      <x v="1119"/>
    </i>
    <i>
      <x v="2099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 t="grand">
      <x/>
    </i>
  </rowItems>
  <colItems count="1">
    <i/>
  </colItems>
  <dataFields count="1">
    <dataField name="Somme de Quantité scanné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4" totalsRowShown="0" headerRowBorderDxfId="25" tableBorderDxfId="24" totalsRowBorderDxfId="23">
  <autoFilter ref="A1:C4" xr:uid="{00000000-0009-0000-0100-000002000000}"/>
  <sortState ref="A2:C111">
    <sortCondition ref="B1:B111"/>
  </sortState>
  <tableColumns count="3">
    <tableColumn id="1" xr3:uid="{00000000-0010-0000-0000-000001000000}" name="Ref." dataDxfId="22"/>
    <tableColumn id="2" xr3:uid="{00000000-0010-0000-0000-000002000000}" name="Casier Théo." dataDxfId="21"/>
    <tableColumn id="3" xr3:uid="{00000000-0010-0000-0000-000003000000}" name="Qte Scannée 2éme Comptage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L29" totalsRowShown="0" headerRowDxfId="16" dataDxfId="14" headerRowBorderDxfId="15" tableBorderDxfId="13" totalsRowBorderDxfId="12">
  <autoFilter ref="A1:L29" xr:uid="{00000000-0009-0000-0100-000001000000}">
    <filterColumn colId="9">
      <filters>
        <filter val="-1"/>
        <filter val="1"/>
      </filters>
    </filterColumn>
  </autoFilter>
  <sortState ref="A2:L29">
    <sortCondition ref="A1:A29"/>
  </sortState>
  <tableColumns count="12">
    <tableColumn id="1" xr3:uid="{00000000-0010-0000-0100-000001000000}" name="Ref." dataDxfId="11"/>
    <tableColumn id="2" xr3:uid="{00000000-0010-0000-0100-000002000000}" name="Casier Théo." dataDxfId="10"/>
    <tableColumn id="3" xr3:uid="{00000000-0010-0000-0100-000003000000}" name="Qte Théo." dataDxfId="9"/>
    <tableColumn id="4" xr3:uid="{00000000-0010-0000-0100-000004000000}" name="Montant unitaire" dataDxfId="8"/>
    <tableColumn id="5" xr3:uid="{00000000-0010-0000-0100-000005000000}" name="Tot. " dataDxfId="7"/>
    <tableColumn id="6" xr3:uid="{00000000-0010-0000-0100-000006000000}" name="Qte Scannée 1ére Comptage" dataDxfId="6">
      <calculatedColumnFormula>IFERROR(VLOOKUP(A2,'Total Scan1'!A:B,2,FALSE),0)</calculatedColumnFormula>
    </tableColumn>
    <tableColumn id="7" xr3:uid="{00000000-0010-0000-0100-000007000000}" name="Ecart(1)" dataDxfId="5">
      <calculatedColumnFormula>ABS(F2)-ABS(C2)</calculatedColumnFormula>
    </tableColumn>
    <tableColumn id="8" xr3:uid="{00000000-0010-0000-0100-000008000000}" name="Ecart en valeur(1)" dataDxfId="4">
      <calculatedColumnFormula>G2*D2</calculatedColumnFormula>
    </tableColumn>
    <tableColumn id="9" xr3:uid="{00000000-0010-0000-0100-000009000000}" name="Qte Scannée 2éme Comptage" dataDxfId="3">
      <calculatedColumnFormula>IF(G2=0,F2,VLOOKUP(A2,'Saisie Comptage2'!A:C,3,0))</calculatedColumnFormula>
    </tableColumn>
    <tableColumn id="10" xr3:uid="{00000000-0010-0000-0100-00000A000000}" name="Ecart(2)" dataDxfId="2">
      <calculatedColumnFormula>ABS(I2)-ABS(C2)</calculatedColumnFormula>
    </tableColumn>
    <tableColumn id="11" xr3:uid="{00000000-0010-0000-0100-00000B000000}" name="Ecart en valeur(2)" dataDxfId="1">
      <calculatedColumnFormula>J2*D2</calculatedColumnFormula>
    </tableColumn>
    <tableColumn id="15" xr3:uid="{00000000-0010-0000-0100-00000F000000}" name="Observ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499984740745262"/>
  </sheetPr>
  <dimension ref="A1:E264"/>
  <sheetViews>
    <sheetView topLeftCell="A16" workbookViewId="0">
      <selection activeCell="A30" sqref="A30:XFD335"/>
    </sheetView>
  </sheetViews>
  <sheetFormatPr baseColWidth="10" defaultRowHeight="15" x14ac:dyDescent="0.25"/>
  <cols>
    <col min="1" max="1" width="16.140625" style="25" bestFit="1" customWidth="1"/>
    <col min="2" max="2" width="11.85546875" style="26" bestFit="1" customWidth="1"/>
    <col min="3" max="3" width="9.7109375" style="26" bestFit="1" customWidth="1"/>
    <col min="4" max="4" width="12.140625" style="26" customWidth="1"/>
  </cols>
  <sheetData>
    <row r="1" spans="1:5" ht="30" x14ac:dyDescent="0.25">
      <c r="A1" s="24" t="s">
        <v>3</v>
      </c>
      <c r="B1" s="24" t="s">
        <v>0</v>
      </c>
      <c r="C1" s="24" t="s">
        <v>1</v>
      </c>
      <c r="D1" s="27" t="s">
        <v>33</v>
      </c>
      <c r="E1" s="24" t="s">
        <v>41</v>
      </c>
    </row>
    <row r="2" spans="1:5" x14ac:dyDescent="0.25">
      <c r="A2" s="70" t="s">
        <v>80</v>
      </c>
      <c r="B2" s="70" t="s">
        <v>81</v>
      </c>
      <c r="C2" s="70">
        <v>8</v>
      </c>
      <c r="D2" s="70">
        <v>170.74199999999999</v>
      </c>
      <c r="E2" s="70">
        <v>1365.9359999999999</v>
      </c>
    </row>
    <row r="3" spans="1:5" x14ac:dyDescent="0.25">
      <c r="A3" s="70" t="s">
        <v>56</v>
      </c>
      <c r="B3" s="70" t="s">
        <v>54</v>
      </c>
      <c r="C3" s="70">
        <v>1</v>
      </c>
      <c r="D3" s="70">
        <v>768.57899999999995</v>
      </c>
      <c r="E3" s="70">
        <v>768.57899999999995</v>
      </c>
    </row>
    <row r="4" spans="1:5" x14ac:dyDescent="0.25">
      <c r="A4" s="70" t="s">
        <v>68</v>
      </c>
      <c r="B4" s="70" t="s">
        <v>64</v>
      </c>
      <c r="C4" s="70">
        <v>1</v>
      </c>
      <c r="D4" s="70">
        <v>768.57799999999997</v>
      </c>
      <c r="E4" s="70">
        <v>768.57799999999997</v>
      </c>
    </row>
    <row r="5" spans="1:5" x14ac:dyDescent="0.25">
      <c r="A5" s="70" t="s">
        <v>44</v>
      </c>
      <c r="B5" s="70" t="s">
        <v>45</v>
      </c>
      <c r="C5" s="70">
        <v>1</v>
      </c>
      <c r="D5" s="70">
        <v>742.37199999999996</v>
      </c>
      <c r="E5" s="70">
        <v>742.37199999999996</v>
      </c>
    </row>
    <row r="6" spans="1:5" x14ac:dyDescent="0.25">
      <c r="A6" s="70" t="s">
        <v>75</v>
      </c>
      <c r="B6" s="70" t="s">
        <v>72</v>
      </c>
      <c r="C6" s="70">
        <v>2</v>
      </c>
      <c r="D6" s="70">
        <v>309.73599999999999</v>
      </c>
      <c r="E6" s="70">
        <v>619.47199999999998</v>
      </c>
    </row>
    <row r="7" spans="1:5" x14ac:dyDescent="0.25">
      <c r="A7" s="70" t="s">
        <v>71</v>
      </c>
      <c r="B7" s="70" t="s">
        <v>72</v>
      </c>
      <c r="C7" s="70">
        <v>9</v>
      </c>
      <c r="D7" s="70">
        <v>52.371000000000002</v>
      </c>
      <c r="E7" s="70">
        <v>471.339</v>
      </c>
    </row>
    <row r="8" spans="1:5" x14ac:dyDescent="0.25">
      <c r="A8" s="70" t="s">
        <v>82</v>
      </c>
      <c r="B8" s="70" t="s">
        <v>81</v>
      </c>
      <c r="C8" s="70">
        <v>1</v>
      </c>
      <c r="D8" s="70">
        <v>425.52</v>
      </c>
      <c r="E8" s="70">
        <v>425.52</v>
      </c>
    </row>
    <row r="9" spans="1:5" x14ac:dyDescent="0.25">
      <c r="A9" s="70" t="s">
        <v>87</v>
      </c>
      <c r="B9" s="70" t="s">
        <v>86</v>
      </c>
      <c r="C9" s="70">
        <v>85</v>
      </c>
      <c r="D9" s="70">
        <v>3.4489999999999998</v>
      </c>
      <c r="E9" s="70">
        <v>293.16499999999996</v>
      </c>
    </row>
    <row r="10" spans="1:5" x14ac:dyDescent="0.25">
      <c r="A10" s="70" t="s">
        <v>51</v>
      </c>
      <c r="B10" s="70" t="s">
        <v>48</v>
      </c>
      <c r="C10" s="70">
        <v>12</v>
      </c>
      <c r="D10" s="70">
        <v>18.233000000000001</v>
      </c>
      <c r="E10" s="70">
        <v>218.79599999999999</v>
      </c>
    </row>
    <row r="11" spans="1:5" x14ac:dyDescent="0.25">
      <c r="A11" s="70" t="s">
        <v>49</v>
      </c>
      <c r="B11" s="70" t="s">
        <v>48</v>
      </c>
      <c r="C11" s="70">
        <v>4</v>
      </c>
      <c r="D11" s="70">
        <v>51.808</v>
      </c>
      <c r="E11" s="70">
        <v>207.232</v>
      </c>
    </row>
    <row r="12" spans="1:5" x14ac:dyDescent="0.25">
      <c r="A12" s="70" t="s">
        <v>84</v>
      </c>
      <c r="B12" s="70" t="s">
        <v>81</v>
      </c>
      <c r="C12" s="70">
        <v>1</v>
      </c>
      <c r="D12" s="70">
        <v>192.84200000000001</v>
      </c>
      <c r="E12" s="70">
        <v>192.84200000000001</v>
      </c>
    </row>
    <row r="13" spans="1:5" x14ac:dyDescent="0.25">
      <c r="A13" s="70" t="s">
        <v>76</v>
      </c>
      <c r="B13" s="70" t="s">
        <v>72</v>
      </c>
      <c r="C13" s="70">
        <v>1</v>
      </c>
      <c r="D13" s="70">
        <v>187.96899999999999</v>
      </c>
      <c r="E13" s="70">
        <v>187.96899999999999</v>
      </c>
    </row>
    <row r="14" spans="1:5" x14ac:dyDescent="0.25">
      <c r="A14" s="70" t="s">
        <v>57</v>
      </c>
      <c r="B14" s="70" t="s">
        <v>54</v>
      </c>
      <c r="C14" s="70">
        <v>1</v>
      </c>
      <c r="D14" s="70">
        <v>159.38900000000001</v>
      </c>
      <c r="E14" s="70">
        <v>159.38900000000001</v>
      </c>
    </row>
    <row r="15" spans="1:5" x14ac:dyDescent="0.25">
      <c r="A15" s="70" t="s">
        <v>83</v>
      </c>
      <c r="B15" s="70" t="s">
        <v>81</v>
      </c>
      <c r="C15" s="70">
        <v>1</v>
      </c>
      <c r="D15" s="70">
        <v>107.86799999999999</v>
      </c>
      <c r="E15" s="70">
        <v>107.86799999999999</v>
      </c>
    </row>
    <row r="16" spans="1:5" x14ac:dyDescent="0.25">
      <c r="A16" s="70" t="s">
        <v>53</v>
      </c>
      <c r="B16" s="70" t="s">
        <v>54</v>
      </c>
      <c r="C16" s="70">
        <v>3</v>
      </c>
      <c r="D16" s="70">
        <v>35.795999999999999</v>
      </c>
      <c r="E16" s="70">
        <v>107.38800000000001</v>
      </c>
    </row>
    <row r="17" spans="1:5" x14ac:dyDescent="0.25">
      <c r="A17" s="70" t="s">
        <v>63</v>
      </c>
      <c r="B17" s="70" t="s">
        <v>64</v>
      </c>
      <c r="C17" s="70">
        <v>1</v>
      </c>
      <c r="D17" s="70">
        <v>85.507999999999996</v>
      </c>
      <c r="E17" s="70">
        <v>85.507999999999996</v>
      </c>
    </row>
    <row r="18" spans="1:5" x14ac:dyDescent="0.25">
      <c r="A18" s="70" t="s">
        <v>77</v>
      </c>
      <c r="B18" s="70" t="s">
        <v>72</v>
      </c>
      <c r="C18" s="70">
        <v>1</v>
      </c>
      <c r="D18" s="70">
        <v>65.888000000000005</v>
      </c>
      <c r="E18" s="70">
        <v>65.888000000000005</v>
      </c>
    </row>
    <row r="19" spans="1:5" x14ac:dyDescent="0.25">
      <c r="A19" s="70" t="s">
        <v>67</v>
      </c>
      <c r="B19" s="70" t="s">
        <v>64</v>
      </c>
      <c r="C19" s="70">
        <v>1</v>
      </c>
      <c r="D19" s="70">
        <v>64.768000000000001</v>
      </c>
      <c r="E19" s="70">
        <v>64.768000000000001</v>
      </c>
    </row>
    <row r="20" spans="1:5" x14ac:dyDescent="0.25">
      <c r="A20" s="70" t="s">
        <v>74</v>
      </c>
      <c r="B20" s="70" t="s">
        <v>72</v>
      </c>
      <c r="C20" s="70">
        <v>2</v>
      </c>
      <c r="D20" s="70">
        <v>28.984999999999999</v>
      </c>
      <c r="E20" s="70">
        <v>57.97</v>
      </c>
    </row>
    <row r="21" spans="1:5" x14ac:dyDescent="0.25">
      <c r="A21" s="70" t="s">
        <v>69</v>
      </c>
      <c r="B21" s="70" t="s">
        <v>64</v>
      </c>
      <c r="C21" s="70">
        <v>1</v>
      </c>
      <c r="D21" s="70">
        <v>41.758000000000003</v>
      </c>
      <c r="E21" s="70">
        <v>41.758000000000003</v>
      </c>
    </row>
    <row r="22" spans="1:5" x14ac:dyDescent="0.25">
      <c r="A22" s="70" t="s">
        <v>78</v>
      </c>
      <c r="B22" s="70" t="s">
        <v>72</v>
      </c>
      <c r="C22" s="70">
        <v>36</v>
      </c>
      <c r="D22" s="70">
        <v>0.75</v>
      </c>
      <c r="E22" s="70">
        <v>27</v>
      </c>
    </row>
    <row r="23" spans="1:5" x14ac:dyDescent="0.25">
      <c r="A23" s="70" t="s">
        <v>70</v>
      </c>
      <c r="B23" s="70" t="s">
        <v>64</v>
      </c>
      <c r="C23" s="70">
        <v>12</v>
      </c>
      <c r="D23" s="70">
        <v>1.4590000000000001</v>
      </c>
      <c r="E23" s="70">
        <v>17.508000000000003</v>
      </c>
    </row>
    <row r="24" spans="1:5" x14ac:dyDescent="0.25">
      <c r="A24" s="70" t="s">
        <v>47</v>
      </c>
      <c r="B24" s="70" t="s">
        <v>48</v>
      </c>
      <c r="C24" s="70">
        <v>1</v>
      </c>
      <c r="D24" s="70">
        <v>13.856999999999999</v>
      </c>
      <c r="E24" s="70">
        <v>13.856999999999999</v>
      </c>
    </row>
    <row r="25" spans="1:5" x14ac:dyDescent="0.25">
      <c r="A25" s="70" t="s">
        <v>61</v>
      </c>
      <c r="B25" s="70" t="s">
        <v>54</v>
      </c>
      <c r="C25" s="70">
        <v>30</v>
      </c>
      <c r="D25" s="70">
        <v>0.42499999999999999</v>
      </c>
      <c r="E25" s="70">
        <v>12.75</v>
      </c>
    </row>
    <row r="26" spans="1:5" x14ac:dyDescent="0.25">
      <c r="A26" s="70" t="s">
        <v>59</v>
      </c>
      <c r="B26" s="70" t="s">
        <v>54</v>
      </c>
      <c r="C26" s="70">
        <v>2</v>
      </c>
      <c r="D26" s="70">
        <v>3.48</v>
      </c>
      <c r="E26" s="70">
        <v>6.96</v>
      </c>
    </row>
    <row r="27" spans="1:5" x14ac:dyDescent="0.25">
      <c r="A27" s="70" t="s">
        <v>65</v>
      </c>
      <c r="B27" s="70" t="s">
        <v>64</v>
      </c>
      <c r="C27" s="70">
        <v>1</v>
      </c>
      <c r="D27" s="70">
        <v>5.9260000000000002</v>
      </c>
      <c r="E27" s="70">
        <v>5.9260000000000002</v>
      </c>
    </row>
    <row r="28" spans="1:5" x14ac:dyDescent="0.25">
      <c r="A28" s="70" t="s">
        <v>58</v>
      </c>
      <c r="B28" s="70" t="s">
        <v>54</v>
      </c>
      <c r="C28" s="70">
        <v>1</v>
      </c>
      <c r="D28" s="70">
        <v>5.55</v>
      </c>
      <c r="E28" s="70">
        <v>5.55</v>
      </c>
    </row>
    <row r="29" spans="1:5" x14ac:dyDescent="0.25">
      <c r="A29" s="70" t="s">
        <v>66</v>
      </c>
      <c r="B29" s="70" t="s">
        <v>64</v>
      </c>
      <c r="C29" s="70">
        <v>1</v>
      </c>
      <c r="D29" s="70">
        <v>5.1769999999999996</v>
      </c>
      <c r="E29" s="70">
        <v>5.1769999999999996</v>
      </c>
    </row>
    <row r="30" spans="1:5" x14ac:dyDescent="0.25">
      <c r="A30" s="65"/>
      <c r="B30" s="65"/>
      <c r="C30" s="65"/>
      <c r="D30" s="65"/>
    </row>
    <row r="32" spans="1:5" x14ac:dyDescent="0.25">
      <c r="A32" s="65"/>
      <c r="B32" s="65"/>
      <c r="C32" s="65"/>
      <c r="D32" s="65"/>
    </row>
    <row r="34" spans="1:4" x14ac:dyDescent="0.25">
      <c r="A34" s="65"/>
      <c r="B34" s="65"/>
      <c r="C34" s="65"/>
      <c r="D34" s="65"/>
    </row>
    <row r="36" spans="1:4" x14ac:dyDescent="0.25">
      <c r="A36" s="65"/>
      <c r="B36" s="65"/>
      <c r="C36" s="65"/>
      <c r="D36" s="65"/>
    </row>
    <row r="38" spans="1:4" x14ac:dyDescent="0.25">
      <c r="A38" s="65"/>
      <c r="B38" s="65"/>
      <c r="C38" s="65"/>
      <c r="D38" s="65"/>
    </row>
    <row r="40" spans="1:4" x14ac:dyDescent="0.25">
      <c r="A40" s="65"/>
      <c r="B40" s="65"/>
      <c r="C40" s="65"/>
      <c r="D40" s="65"/>
    </row>
    <row r="42" spans="1:4" x14ac:dyDescent="0.25">
      <c r="A42" s="65"/>
      <c r="B42" s="65"/>
      <c r="C42" s="65"/>
      <c r="D42" s="65"/>
    </row>
    <row r="44" spans="1:4" x14ac:dyDescent="0.25">
      <c r="A44" s="65"/>
      <c r="B44" s="65"/>
      <c r="C44" s="65"/>
      <c r="D44" s="65"/>
    </row>
    <row r="46" spans="1:4" x14ac:dyDescent="0.25">
      <c r="A46" s="65"/>
      <c r="B46" s="65"/>
      <c r="C46" s="65"/>
      <c r="D46" s="65"/>
    </row>
    <row r="48" spans="1:4" x14ac:dyDescent="0.25">
      <c r="A48" s="65"/>
      <c r="B48" s="65"/>
      <c r="C48" s="65"/>
      <c r="D48" s="65"/>
    </row>
    <row r="50" spans="1:4" x14ac:dyDescent="0.25">
      <c r="A50" s="65"/>
      <c r="B50" s="65"/>
      <c r="C50" s="65"/>
      <c r="D50" s="65"/>
    </row>
    <row r="52" spans="1:4" x14ac:dyDescent="0.25">
      <c r="A52" s="65"/>
      <c r="B52" s="65"/>
      <c r="C52" s="65"/>
      <c r="D52" s="65"/>
    </row>
    <row r="54" spans="1:4" x14ac:dyDescent="0.25">
      <c r="A54" s="65"/>
      <c r="B54" s="65"/>
      <c r="C54" s="65"/>
      <c r="D54" s="65"/>
    </row>
    <row r="56" spans="1:4" x14ac:dyDescent="0.25">
      <c r="A56" s="65"/>
      <c r="B56" s="65"/>
      <c r="C56" s="65"/>
      <c r="D56" s="65"/>
    </row>
    <row r="58" spans="1:4" x14ac:dyDescent="0.25">
      <c r="A58" s="65"/>
      <c r="B58" s="65"/>
      <c r="C58" s="65"/>
      <c r="D58" s="65"/>
    </row>
    <row r="60" spans="1:4" x14ac:dyDescent="0.25">
      <c r="A60" s="65"/>
      <c r="B60" s="65"/>
      <c r="C60" s="65"/>
      <c r="D60" s="65"/>
    </row>
    <row r="62" spans="1:4" x14ac:dyDescent="0.25">
      <c r="A62" s="65"/>
      <c r="B62" s="65"/>
      <c r="C62" s="65"/>
      <c r="D62" s="65"/>
    </row>
    <row r="64" spans="1:4" x14ac:dyDescent="0.25">
      <c r="A64" s="65"/>
      <c r="B64" s="65"/>
      <c r="C64" s="65"/>
      <c r="D64" s="65"/>
    </row>
    <row r="66" spans="1:4" x14ac:dyDescent="0.25">
      <c r="A66" s="65"/>
      <c r="B66" s="65"/>
      <c r="C66" s="65"/>
      <c r="D66" s="65"/>
    </row>
    <row r="68" spans="1:4" x14ac:dyDescent="0.25">
      <c r="A68" s="65"/>
      <c r="B68" s="65"/>
      <c r="C68" s="65"/>
      <c r="D68" s="65"/>
    </row>
    <row r="70" spans="1:4" x14ac:dyDescent="0.25">
      <c r="A70" s="65"/>
      <c r="B70" s="65"/>
      <c r="C70" s="65"/>
      <c r="D70" s="65"/>
    </row>
    <row r="72" spans="1:4" x14ac:dyDescent="0.25">
      <c r="A72" s="65"/>
      <c r="B72" s="65"/>
      <c r="C72" s="65"/>
      <c r="D72" s="65"/>
    </row>
    <row r="74" spans="1:4" x14ac:dyDescent="0.25">
      <c r="A74" s="65"/>
      <c r="B74" s="65"/>
      <c r="C74" s="65"/>
      <c r="D74" s="65"/>
    </row>
    <row r="76" spans="1:4" x14ac:dyDescent="0.25">
      <c r="A76" s="65"/>
      <c r="B76" s="65"/>
      <c r="C76" s="65"/>
      <c r="D76" s="65"/>
    </row>
    <row r="78" spans="1:4" x14ac:dyDescent="0.25">
      <c r="A78" s="65"/>
      <c r="B78" s="65"/>
      <c r="C78" s="65"/>
      <c r="D78" s="65"/>
    </row>
    <row r="80" spans="1:4" x14ac:dyDescent="0.25">
      <c r="A80" s="65"/>
      <c r="B80" s="65"/>
      <c r="C80" s="65"/>
      <c r="D80" s="65"/>
    </row>
    <row r="82" spans="1:4" x14ac:dyDescent="0.25">
      <c r="A82" s="65"/>
      <c r="B82" s="65"/>
      <c r="C82" s="65"/>
      <c r="D82" s="65"/>
    </row>
    <row r="84" spans="1:4" x14ac:dyDescent="0.25">
      <c r="A84" s="65"/>
      <c r="B84" s="65"/>
      <c r="C84" s="65"/>
      <c r="D84" s="65"/>
    </row>
    <row r="86" spans="1:4" x14ac:dyDescent="0.25">
      <c r="A86" s="65"/>
      <c r="B86" s="65"/>
      <c r="C86" s="65"/>
      <c r="D86" s="65"/>
    </row>
    <row r="88" spans="1:4" x14ac:dyDescent="0.25">
      <c r="A88" s="65"/>
      <c r="B88" s="65"/>
      <c r="C88" s="65"/>
      <c r="D88" s="65"/>
    </row>
    <row r="90" spans="1:4" x14ac:dyDescent="0.25">
      <c r="A90" s="65"/>
      <c r="B90" s="65"/>
      <c r="C90" s="65"/>
      <c r="D90" s="65"/>
    </row>
    <row r="92" spans="1:4" x14ac:dyDescent="0.25">
      <c r="A92" s="65"/>
      <c r="B92" s="65"/>
      <c r="C92" s="65"/>
      <c r="D92" s="65"/>
    </row>
    <row r="94" spans="1:4" x14ac:dyDescent="0.25">
      <c r="A94" s="65"/>
      <c r="B94" s="65"/>
      <c r="C94" s="65"/>
      <c r="D94" s="65"/>
    </row>
    <row r="96" spans="1:4" x14ac:dyDescent="0.25">
      <c r="A96" s="65"/>
      <c r="B96" s="65"/>
      <c r="C96" s="65"/>
      <c r="D96" s="65"/>
    </row>
    <row r="98" spans="1:4" x14ac:dyDescent="0.25">
      <c r="A98" s="65"/>
      <c r="B98" s="65"/>
      <c r="C98" s="65"/>
      <c r="D98" s="65"/>
    </row>
    <row r="100" spans="1:4" x14ac:dyDescent="0.25">
      <c r="A100" s="65"/>
      <c r="B100" s="65"/>
      <c r="C100" s="65"/>
      <c r="D100" s="65"/>
    </row>
    <row r="102" spans="1:4" x14ac:dyDescent="0.25">
      <c r="A102" s="65"/>
      <c r="B102" s="65"/>
      <c r="C102" s="65"/>
      <c r="D102" s="65"/>
    </row>
    <row r="104" spans="1:4" x14ac:dyDescent="0.25">
      <c r="A104" s="65"/>
      <c r="B104" s="65"/>
      <c r="C104" s="65"/>
      <c r="D104" s="65"/>
    </row>
    <row r="106" spans="1:4" x14ac:dyDescent="0.25">
      <c r="A106" s="65"/>
      <c r="B106" s="65"/>
      <c r="C106" s="65"/>
      <c r="D106" s="65"/>
    </row>
    <row r="108" spans="1:4" x14ac:dyDescent="0.25">
      <c r="A108" s="65"/>
      <c r="B108" s="65"/>
      <c r="C108" s="65"/>
      <c r="D108" s="65"/>
    </row>
    <row r="110" spans="1:4" x14ac:dyDescent="0.25">
      <c r="A110" s="65"/>
      <c r="B110" s="65"/>
      <c r="C110" s="65"/>
      <c r="D110" s="65"/>
    </row>
    <row r="112" spans="1:4" x14ac:dyDescent="0.25">
      <c r="A112" s="65"/>
      <c r="B112" s="65"/>
      <c r="C112" s="65"/>
      <c r="D112" s="65"/>
    </row>
    <row r="114" spans="1:4" x14ac:dyDescent="0.25">
      <c r="A114" s="65"/>
      <c r="B114" s="65"/>
      <c r="C114" s="65"/>
      <c r="D114" s="65"/>
    </row>
    <row r="116" spans="1:4" x14ac:dyDescent="0.25">
      <c r="A116" s="65"/>
      <c r="B116" s="65"/>
      <c r="C116" s="65"/>
      <c r="D116" s="65"/>
    </row>
    <row r="118" spans="1:4" x14ac:dyDescent="0.25">
      <c r="A118" s="65"/>
      <c r="B118" s="65"/>
      <c r="C118" s="65"/>
      <c r="D118" s="65"/>
    </row>
    <row r="120" spans="1:4" x14ac:dyDescent="0.25">
      <c r="A120" s="65"/>
      <c r="B120" s="65"/>
      <c r="C120" s="65"/>
      <c r="D120" s="65"/>
    </row>
    <row r="122" spans="1:4" x14ac:dyDescent="0.25">
      <c r="A122" s="65"/>
      <c r="B122" s="65"/>
      <c r="C122" s="65"/>
      <c r="D122" s="65"/>
    </row>
    <row r="124" spans="1:4" x14ac:dyDescent="0.25">
      <c r="A124" s="65"/>
      <c r="B124" s="65"/>
      <c r="C124" s="65"/>
      <c r="D124" s="65"/>
    </row>
    <row r="126" spans="1:4" x14ac:dyDescent="0.25">
      <c r="A126" s="65"/>
      <c r="B126" s="65"/>
      <c r="C126" s="65"/>
      <c r="D126" s="65"/>
    </row>
    <row r="128" spans="1:4" x14ac:dyDescent="0.25">
      <c r="A128" s="65"/>
      <c r="B128" s="65"/>
      <c r="C128" s="65"/>
      <c r="D128" s="65"/>
    </row>
    <row r="130" spans="1:4" x14ac:dyDescent="0.25">
      <c r="A130" s="65"/>
      <c r="B130" s="65"/>
      <c r="C130" s="65"/>
      <c r="D130" s="65"/>
    </row>
    <row r="132" spans="1:4" x14ac:dyDescent="0.25">
      <c r="A132" s="65"/>
      <c r="B132" s="65"/>
      <c r="C132" s="65"/>
      <c r="D132" s="65"/>
    </row>
    <row r="134" spans="1:4" x14ac:dyDescent="0.25">
      <c r="A134" s="65"/>
      <c r="B134" s="65"/>
      <c r="C134" s="65"/>
      <c r="D134" s="65"/>
    </row>
    <row r="136" spans="1:4" x14ac:dyDescent="0.25">
      <c r="A136" s="65"/>
      <c r="B136" s="65"/>
      <c r="C136" s="65"/>
      <c r="D136" s="65"/>
    </row>
    <row r="138" spans="1:4" x14ac:dyDescent="0.25">
      <c r="A138" s="65"/>
      <c r="B138" s="65"/>
      <c r="C138" s="65"/>
      <c r="D138" s="65"/>
    </row>
    <row r="140" spans="1:4" x14ac:dyDescent="0.25">
      <c r="A140" s="65"/>
      <c r="B140" s="65"/>
      <c r="C140" s="65"/>
      <c r="D140" s="65"/>
    </row>
    <row r="142" spans="1:4" x14ac:dyDescent="0.25">
      <c r="A142" s="65"/>
      <c r="B142" s="65"/>
      <c r="C142" s="65"/>
      <c r="D142" s="65"/>
    </row>
    <row r="144" spans="1:4" x14ac:dyDescent="0.25">
      <c r="A144" s="65"/>
      <c r="B144" s="65"/>
      <c r="C144" s="65"/>
      <c r="D144" s="65"/>
    </row>
    <row r="146" spans="1:4" x14ac:dyDescent="0.25">
      <c r="A146" s="65"/>
      <c r="B146" s="65"/>
      <c r="C146" s="65"/>
      <c r="D146" s="65"/>
    </row>
    <row r="148" spans="1:4" x14ac:dyDescent="0.25">
      <c r="A148" s="65"/>
      <c r="B148" s="65"/>
      <c r="C148" s="65"/>
      <c r="D148" s="65"/>
    </row>
    <row r="150" spans="1:4" x14ac:dyDescent="0.25">
      <c r="A150" s="65"/>
      <c r="B150" s="65"/>
      <c r="C150" s="65"/>
      <c r="D150" s="65"/>
    </row>
    <row r="152" spans="1:4" x14ac:dyDescent="0.25">
      <c r="A152" s="65"/>
      <c r="B152" s="65"/>
      <c r="C152" s="65"/>
      <c r="D152" s="65"/>
    </row>
    <row r="154" spans="1:4" x14ac:dyDescent="0.25">
      <c r="A154" s="65"/>
      <c r="B154" s="65"/>
      <c r="C154" s="65"/>
      <c r="D154" s="65"/>
    </row>
    <row r="156" spans="1:4" x14ac:dyDescent="0.25">
      <c r="A156" s="65"/>
      <c r="B156" s="65"/>
      <c r="C156" s="65"/>
      <c r="D156" s="65"/>
    </row>
    <row r="158" spans="1:4" x14ac:dyDescent="0.25">
      <c r="A158" s="65"/>
      <c r="B158" s="65"/>
      <c r="C158" s="65"/>
      <c r="D158" s="65"/>
    </row>
    <row r="160" spans="1:4" x14ac:dyDescent="0.25">
      <c r="A160" s="65"/>
      <c r="B160" s="65"/>
      <c r="C160" s="65"/>
      <c r="D160" s="65"/>
    </row>
    <row r="162" spans="1:4" x14ac:dyDescent="0.25">
      <c r="A162" s="65"/>
      <c r="B162" s="65"/>
      <c r="C162" s="65"/>
      <c r="D162" s="65"/>
    </row>
    <row r="164" spans="1:4" x14ac:dyDescent="0.25">
      <c r="A164" s="65"/>
      <c r="B164" s="65"/>
      <c r="C164" s="65"/>
      <c r="D164" s="65"/>
    </row>
    <row r="166" spans="1:4" x14ac:dyDescent="0.25">
      <c r="A166" s="65"/>
      <c r="B166" s="65"/>
      <c r="C166" s="65"/>
      <c r="D166" s="65"/>
    </row>
    <row r="168" spans="1:4" x14ac:dyDescent="0.25">
      <c r="A168" s="65"/>
      <c r="B168" s="65"/>
      <c r="C168" s="65"/>
      <c r="D168" s="65"/>
    </row>
    <row r="170" spans="1:4" x14ac:dyDescent="0.25">
      <c r="A170" s="65"/>
      <c r="B170" s="65"/>
      <c r="C170" s="65"/>
      <c r="D170" s="65"/>
    </row>
    <row r="172" spans="1:4" x14ac:dyDescent="0.25">
      <c r="A172" s="65"/>
      <c r="B172" s="65"/>
      <c r="C172" s="65"/>
      <c r="D172" s="65"/>
    </row>
    <row r="174" spans="1:4" x14ac:dyDescent="0.25">
      <c r="A174" s="65"/>
      <c r="B174" s="65"/>
      <c r="C174" s="65"/>
      <c r="D174" s="65"/>
    </row>
    <row r="176" spans="1:4" x14ac:dyDescent="0.25">
      <c r="A176" s="65"/>
      <c r="B176" s="65"/>
      <c r="C176" s="65"/>
      <c r="D176" s="65"/>
    </row>
    <row r="178" spans="1:4" x14ac:dyDescent="0.25">
      <c r="A178" s="65"/>
      <c r="B178" s="65"/>
      <c r="C178" s="65"/>
      <c r="D178" s="65"/>
    </row>
    <row r="180" spans="1:4" x14ac:dyDescent="0.25">
      <c r="A180" s="65"/>
      <c r="B180" s="65"/>
      <c r="C180" s="65"/>
      <c r="D180" s="65"/>
    </row>
    <row r="182" spans="1:4" x14ac:dyDescent="0.25">
      <c r="A182" s="65"/>
      <c r="B182" s="65"/>
      <c r="C182" s="65"/>
      <c r="D182" s="65"/>
    </row>
    <row r="184" spans="1:4" x14ac:dyDescent="0.25">
      <c r="A184" s="65"/>
      <c r="B184" s="65"/>
      <c r="C184" s="65"/>
      <c r="D184" s="65"/>
    </row>
    <row r="186" spans="1:4" x14ac:dyDescent="0.25">
      <c r="A186" s="65"/>
      <c r="B186" s="65"/>
      <c r="C186" s="65"/>
      <c r="D186" s="65"/>
    </row>
    <row r="188" spans="1:4" x14ac:dyDescent="0.25">
      <c r="A188" s="65"/>
      <c r="B188" s="65"/>
      <c r="C188" s="65"/>
      <c r="D188" s="65"/>
    </row>
    <row r="190" spans="1:4" x14ac:dyDescent="0.25">
      <c r="A190" s="65"/>
      <c r="B190" s="65"/>
      <c r="C190" s="65"/>
      <c r="D190" s="65"/>
    </row>
    <row r="192" spans="1:4" x14ac:dyDescent="0.25">
      <c r="A192" s="65"/>
      <c r="B192" s="65"/>
      <c r="C192" s="65"/>
      <c r="D192" s="65"/>
    </row>
    <row r="194" spans="1:4" x14ac:dyDescent="0.25">
      <c r="A194" s="65"/>
      <c r="B194" s="65"/>
      <c r="C194" s="65"/>
      <c r="D194" s="65"/>
    </row>
    <row r="196" spans="1:4" x14ac:dyDescent="0.25">
      <c r="A196" s="65"/>
      <c r="B196" s="65"/>
      <c r="C196" s="65"/>
      <c r="D196" s="65"/>
    </row>
    <row r="198" spans="1:4" x14ac:dyDescent="0.25">
      <c r="A198" s="65"/>
      <c r="B198" s="65"/>
      <c r="C198" s="65"/>
      <c r="D198" s="65"/>
    </row>
    <row r="200" spans="1:4" x14ac:dyDescent="0.25">
      <c r="A200" s="65"/>
      <c r="B200" s="65"/>
      <c r="C200" s="65"/>
      <c r="D200" s="65"/>
    </row>
    <row r="202" spans="1:4" x14ac:dyDescent="0.25">
      <c r="A202" s="65"/>
      <c r="B202" s="65"/>
      <c r="C202" s="65"/>
      <c r="D202" s="65"/>
    </row>
    <row r="204" spans="1:4" x14ac:dyDescent="0.25">
      <c r="A204" s="65"/>
      <c r="B204" s="65"/>
      <c r="C204" s="65"/>
      <c r="D204" s="65"/>
    </row>
    <row r="206" spans="1:4" x14ac:dyDescent="0.25">
      <c r="A206" s="65"/>
      <c r="B206" s="65"/>
      <c r="C206" s="65"/>
      <c r="D206" s="65"/>
    </row>
    <row r="208" spans="1:4" x14ac:dyDescent="0.25">
      <c r="A208" s="65"/>
      <c r="B208" s="65"/>
      <c r="C208" s="65"/>
      <c r="D208" s="65"/>
    </row>
    <row r="210" spans="1:4" x14ac:dyDescent="0.25">
      <c r="A210" s="65"/>
      <c r="B210" s="65"/>
      <c r="C210" s="65"/>
      <c r="D210" s="65"/>
    </row>
    <row r="212" spans="1:4" x14ac:dyDescent="0.25">
      <c r="A212" s="65"/>
      <c r="B212" s="65"/>
      <c r="C212" s="65"/>
      <c r="D212" s="65"/>
    </row>
    <row r="214" spans="1:4" x14ac:dyDescent="0.25">
      <c r="A214" s="65"/>
      <c r="B214" s="65"/>
      <c r="C214" s="65"/>
      <c r="D214" s="65"/>
    </row>
    <row r="216" spans="1:4" x14ac:dyDescent="0.25">
      <c r="A216" s="65"/>
      <c r="B216" s="65"/>
      <c r="C216" s="65"/>
      <c r="D216" s="65"/>
    </row>
    <row r="218" spans="1:4" x14ac:dyDescent="0.25">
      <c r="A218" s="65"/>
      <c r="B218" s="65"/>
      <c r="C218" s="65"/>
      <c r="D218" s="65"/>
    </row>
    <row r="220" spans="1:4" x14ac:dyDescent="0.25">
      <c r="A220" s="65"/>
      <c r="B220" s="65"/>
      <c r="C220" s="65"/>
      <c r="D220" s="65"/>
    </row>
    <row r="222" spans="1:4" x14ac:dyDescent="0.25">
      <c r="A222" s="65"/>
      <c r="B222" s="65"/>
      <c r="C222" s="65"/>
      <c r="D222" s="65"/>
    </row>
    <row r="224" spans="1:4" x14ac:dyDescent="0.25">
      <c r="A224" s="65"/>
      <c r="B224" s="65"/>
      <c r="C224" s="65"/>
      <c r="D224" s="65"/>
    </row>
    <row r="226" spans="1:4" x14ac:dyDescent="0.25">
      <c r="A226" s="65"/>
      <c r="B226" s="65"/>
      <c r="C226" s="65"/>
      <c r="D226" s="65"/>
    </row>
    <row r="228" spans="1:4" x14ac:dyDescent="0.25">
      <c r="A228" s="65"/>
      <c r="B228" s="65"/>
      <c r="C228" s="65"/>
      <c r="D228" s="65"/>
    </row>
    <row r="230" spans="1:4" x14ac:dyDescent="0.25">
      <c r="A230" s="65"/>
      <c r="B230" s="65"/>
      <c r="C230" s="65"/>
      <c r="D230" s="65"/>
    </row>
    <row r="232" spans="1:4" x14ac:dyDescent="0.25">
      <c r="A232" s="65"/>
      <c r="B232" s="65"/>
      <c r="C232" s="65"/>
      <c r="D232" s="65"/>
    </row>
    <row r="234" spans="1:4" x14ac:dyDescent="0.25">
      <c r="A234" s="65"/>
      <c r="B234" s="65"/>
      <c r="C234" s="65"/>
      <c r="D234" s="65"/>
    </row>
    <row r="236" spans="1:4" x14ac:dyDescent="0.25">
      <c r="A236" s="65"/>
      <c r="B236" s="65"/>
      <c r="C236" s="65"/>
      <c r="D236" s="65"/>
    </row>
    <row r="238" spans="1:4" x14ac:dyDescent="0.25">
      <c r="A238" s="65"/>
      <c r="B238" s="65"/>
      <c r="C238" s="65"/>
      <c r="D238" s="65"/>
    </row>
    <row r="240" spans="1:4" x14ac:dyDescent="0.25">
      <c r="A240" s="65"/>
      <c r="B240" s="65"/>
      <c r="C240" s="65"/>
      <c r="D240" s="65"/>
    </row>
    <row r="242" spans="1:4" x14ac:dyDescent="0.25">
      <c r="A242" s="65"/>
      <c r="B242" s="65"/>
      <c r="C242" s="65"/>
      <c r="D242" s="65"/>
    </row>
    <row r="244" spans="1:4" x14ac:dyDescent="0.25">
      <c r="A244" s="65"/>
      <c r="B244" s="65"/>
      <c r="C244" s="65"/>
      <c r="D244" s="65"/>
    </row>
    <row r="246" spans="1:4" x14ac:dyDescent="0.25">
      <c r="A246" s="65"/>
      <c r="B246" s="65"/>
      <c r="C246" s="65"/>
      <c r="D246" s="65"/>
    </row>
    <row r="248" spans="1:4" x14ac:dyDescent="0.25">
      <c r="A248" s="65"/>
      <c r="B248" s="65"/>
      <c r="C248" s="65"/>
      <c r="D248" s="65"/>
    </row>
    <row r="250" spans="1:4" x14ac:dyDescent="0.25">
      <c r="A250" s="65"/>
      <c r="B250" s="65"/>
      <c r="C250" s="65"/>
      <c r="D250" s="65"/>
    </row>
    <row r="252" spans="1:4" x14ac:dyDescent="0.25">
      <c r="A252" s="65"/>
      <c r="B252" s="65"/>
      <c r="C252" s="65"/>
      <c r="D252" s="65"/>
    </row>
    <row r="254" spans="1:4" x14ac:dyDescent="0.25">
      <c r="A254" s="65"/>
      <c r="B254" s="65"/>
      <c r="C254" s="65"/>
      <c r="D254" s="65"/>
    </row>
    <row r="256" spans="1:4" x14ac:dyDescent="0.25">
      <c r="A256" s="65"/>
      <c r="B256" s="65"/>
      <c r="C256" s="65"/>
      <c r="D256" s="65"/>
    </row>
    <row r="258" spans="1:4" x14ac:dyDescent="0.25">
      <c r="A258" s="65"/>
      <c r="B258" s="65"/>
      <c r="C258" s="65"/>
      <c r="D258" s="65"/>
    </row>
    <row r="260" spans="1:4" x14ac:dyDescent="0.25">
      <c r="A260" s="65"/>
      <c r="B260" s="65"/>
      <c r="C260" s="65"/>
      <c r="D260" s="65"/>
    </row>
    <row r="262" spans="1:4" x14ac:dyDescent="0.25">
      <c r="A262" s="65"/>
      <c r="B262" s="65"/>
      <c r="C262" s="65"/>
      <c r="D262" s="65"/>
    </row>
    <row r="264" spans="1:4" x14ac:dyDescent="0.25">
      <c r="A264" s="65"/>
      <c r="B264" s="65"/>
      <c r="C264" s="65"/>
      <c r="D264" s="65"/>
    </row>
  </sheetData>
  <sheetProtection formatCells="0" formatColumns="0" formatRows="0" insertColumns="0" insertRows="0" insertHyperlinks="0" deleteColumns="0" deleteRows="0" sort="0" autoFilter="0" pivotTables="0"/>
  <autoFilter ref="A1:E29" xr:uid="{00000000-0009-0000-0000-000000000000}">
    <sortState ref="A2:E29">
      <sortCondition ref="A1:A29"/>
    </sortState>
  </autoFilter>
  <conditionalFormatting sqref="A1:A1048576">
    <cfRule type="duplicateValues" dxfId="39" priority="1"/>
    <cfRule type="duplicateValues" dxfId="38" priority="2"/>
    <cfRule type="duplicateValues" dxfId="37" priority="3"/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39997558519241921"/>
  </sheetPr>
  <dimension ref="A1:E30"/>
  <sheetViews>
    <sheetView topLeftCell="A6" workbookViewId="0">
      <selection activeCell="G13" sqref="G13"/>
    </sheetView>
  </sheetViews>
  <sheetFormatPr baseColWidth="10" defaultColWidth="9.140625" defaultRowHeight="20.100000000000001" customHeight="1" x14ac:dyDescent="0.25"/>
  <cols>
    <col min="1" max="1" width="23.140625" style="7" customWidth="1"/>
    <col min="2" max="2" width="12.42578125" style="14" customWidth="1"/>
    <col min="3" max="3" width="13.42578125" style="14" bestFit="1" customWidth="1"/>
    <col min="4" max="4" width="15.28515625" style="14" customWidth="1"/>
    <col min="5" max="5" width="14.7109375" style="7" customWidth="1"/>
    <col min="6" max="6" width="6.85546875" customWidth="1"/>
  </cols>
  <sheetData>
    <row r="1" spans="1:5" ht="37.5" customHeight="1" x14ac:dyDescent="0.25">
      <c r="A1" s="11" t="s">
        <v>4</v>
      </c>
      <c r="B1" s="11" t="s">
        <v>2</v>
      </c>
      <c r="C1" s="11" t="s">
        <v>5</v>
      </c>
      <c r="D1" s="9" t="s">
        <v>7</v>
      </c>
      <c r="E1" s="9" t="s">
        <v>6</v>
      </c>
    </row>
    <row r="2" spans="1:5" ht="15" customHeight="1" x14ac:dyDescent="0.25">
      <c r="A2" s="64" t="s">
        <v>78</v>
      </c>
      <c r="B2" s="64" t="s">
        <v>72</v>
      </c>
      <c r="C2" s="64" t="s">
        <v>79</v>
      </c>
      <c r="D2" s="12" t="str">
        <f>IFERROR(VLOOKUP(A2,'Base INCADEA'!A:C,2,FALSE),"******")</f>
        <v>034905</v>
      </c>
      <c r="E2" s="13">
        <f>IFERROR(VLOOKUP(A2,'Base INCADEA'!A:C,3,FALSE),"0")</f>
        <v>36</v>
      </c>
    </row>
    <row r="3" spans="1:5" ht="15" customHeight="1" x14ac:dyDescent="0.25">
      <c r="A3" s="64" t="s">
        <v>67</v>
      </c>
      <c r="B3" s="64" t="s">
        <v>64</v>
      </c>
      <c r="C3" s="64" t="s">
        <v>46</v>
      </c>
      <c r="D3" s="12" t="str">
        <f>IFERROR(VLOOKUP(A3,'Base INCADEA'!A:C,2,FALSE),"******")</f>
        <v>034904</v>
      </c>
      <c r="E3" s="13">
        <f>IFERROR(VLOOKUP(A3,'Base INCADEA'!A:C,3,FALSE),"0")</f>
        <v>1</v>
      </c>
    </row>
    <row r="4" spans="1:5" ht="15" customHeight="1" x14ac:dyDescent="0.25">
      <c r="A4" s="64" t="s">
        <v>59</v>
      </c>
      <c r="B4" s="64" t="s">
        <v>54</v>
      </c>
      <c r="C4" s="64" t="s">
        <v>60</v>
      </c>
      <c r="D4" s="12" t="str">
        <f>IFERROR(VLOOKUP(A4,'Base INCADEA'!A:C,2,FALSE),"******")</f>
        <v>034903</v>
      </c>
      <c r="E4" s="13">
        <f>IFERROR(VLOOKUP(A4,'Base INCADEA'!A:C,3,FALSE),"0")</f>
        <v>2</v>
      </c>
    </row>
    <row r="5" spans="1:5" ht="15" customHeight="1" x14ac:dyDescent="0.25">
      <c r="A5" s="64" t="s">
        <v>71</v>
      </c>
      <c r="B5" s="64" t="s">
        <v>72</v>
      </c>
      <c r="C5" s="64" t="s">
        <v>73</v>
      </c>
      <c r="D5" s="12" t="str">
        <f>IFERROR(VLOOKUP(A5,'Base INCADEA'!A:C,2,FALSE),"******")</f>
        <v>034905</v>
      </c>
      <c r="E5" s="13">
        <f>IFERROR(VLOOKUP(A5,'Base INCADEA'!A:C,3,FALSE),"0")</f>
        <v>9</v>
      </c>
    </row>
    <row r="6" spans="1:5" ht="15" customHeight="1" x14ac:dyDescent="0.25">
      <c r="A6" s="64" t="s">
        <v>44</v>
      </c>
      <c r="B6" s="64" t="s">
        <v>45</v>
      </c>
      <c r="C6" s="64" t="s">
        <v>46</v>
      </c>
      <c r="D6" s="12" t="str">
        <f>IFERROR(VLOOKUP(A6,'Base INCADEA'!A:C,2,FALSE),"******")</f>
        <v>034901</v>
      </c>
      <c r="E6" s="13">
        <f>IFERROR(VLOOKUP(A6,'Base INCADEA'!A:C,3,FALSE),"0")</f>
        <v>1</v>
      </c>
    </row>
    <row r="7" spans="1:5" ht="15" customHeight="1" x14ac:dyDescent="0.25">
      <c r="A7" s="64" t="s">
        <v>77</v>
      </c>
      <c r="B7" s="64" t="s">
        <v>72</v>
      </c>
      <c r="C7" s="64" t="s">
        <v>60</v>
      </c>
      <c r="D7" s="12" t="str">
        <f>IFERROR(VLOOKUP(A7,'Base INCADEA'!A:C,2,FALSE),"******")</f>
        <v>034905</v>
      </c>
      <c r="E7" s="13">
        <f>IFERROR(VLOOKUP(A7,'Base INCADEA'!A:C,3,FALSE),"0")</f>
        <v>1</v>
      </c>
    </row>
    <row r="8" spans="1:5" ht="15" customHeight="1" x14ac:dyDescent="0.25">
      <c r="A8" s="64" t="s">
        <v>70</v>
      </c>
      <c r="B8" s="64" t="s">
        <v>64</v>
      </c>
      <c r="C8" s="64" t="s">
        <v>52</v>
      </c>
      <c r="D8" s="12" t="str">
        <f>IFERROR(VLOOKUP(A8,'Base INCADEA'!A:C,2,FALSE),"******")</f>
        <v>034904</v>
      </c>
      <c r="E8" s="13">
        <f>IFERROR(VLOOKUP(A8,'Base INCADEA'!A:C,3,FALSE),"0")</f>
        <v>12</v>
      </c>
    </row>
    <row r="9" spans="1:5" ht="15" customHeight="1" x14ac:dyDescent="0.25">
      <c r="A9" s="64" t="s">
        <v>65</v>
      </c>
      <c r="B9" s="64" t="s">
        <v>64</v>
      </c>
      <c r="C9" s="64" t="s">
        <v>46</v>
      </c>
      <c r="D9" s="12" t="str">
        <f>IFERROR(VLOOKUP(A9,'Base INCADEA'!A:C,2,FALSE),"******")</f>
        <v>034904</v>
      </c>
      <c r="E9" s="13">
        <f>IFERROR(VLOOKUP(A9,'Base INCADEA'!A:C,3,FALSE),"0")</f>
        <v>1</v>
      </c>
    </row>
    <row r="10" spans="1:5" ht="15" customHeight="1" x14ac:dyDescent="0.25">
      <c r="A10" s="64" t="s">
        <v>61</v>
      </c>
      <c r="B10" s="64" t="s">
        <v>54</v>
      </c>
      <c r="C10" s="64" t="s">
        <v>62</v>
      </c>
      <c r="D10" s="12" t="str">
        <f>IFERROR(VLOOKUP(A10,'Base INCADEA'!A:C,2,FALSE),"******")</f>
        <v>034903</v>
      </c>
      <c r="E10" s="13">
        <f>IFERROR(VLOOKUP(A10,'Base INCADEA'!A:C,3,FALSE),"0")</f>
        <v>30</v>
      </c>
    </row>
    <row r="11" spans="1:5" ht="15" customHeight="1" x14ac:dyDescent="0.25">
      <c r="A11" s="64" t="s">
        <v>57</v>
      </c>
      <c r="B11" s="64" t="s">
        <v>54</v>
      </c>
      <c r="C11" s="64" t="s">
        <v>46</v>
      </c>
      <c r="D11" s="12" t="str">
        <f>IFERROR(VLOOKUP(A11,'Base INCADEA'!A:C,2,FALSE),"******")</f>
        <v>034903</v>
      </c>
      <c r="E11" s="13">
        <f>IFERROR(VLOOKUP(A11,'Base INCADEA'!A:C,3,FALSE),"0")</f>
        <v>1</v>
      </c>
    </row>
    <row r="12" spans="1:5" ht="15" customHeight="1" x14ac:dyDescent="0.25">
      <c r="A12" s="64" t="s">
        <v>63</v>
      </c>
      <c r="B12" s="64" t="s">
        <v>64</v>
      </c>
      <c r="C12" s="64" t="s">
        <v>46</v>
      </c>
      <c r="D12" s="12" t="str">
        <f>IFERROR(VLOOKUP(A12,'Base INCADEA'!A:C,2,FALSE),"******")</f>
        <v>034904</v>
      </c>
      <c r="E12" s="13">
        <f>IFERROR(VLOOKUP(A12,'Base INCADEA'!A:C,3,FALSE),"0")</f>
        <v>1</v>
      </c>
    </row>
    <row r="13" spans="1:5" ht="15" customHeight="1" x14ac:dyDescent="0.25">
      <c r="A13" s="64" t="s">
        <v>85</v>
      </c>
      <c r="B13" s="64" t="s">
        <v>86</v>
      </c>
      <c r="C13" s="64" t="s">
        <v>46</v>
      </c>
      <c r="D13" s="12" t="str">
        <f>IFERROR(VLOOKUP(A13,'Base INCADEA'!A:C,2,FALSE),"******")</f>
        <v>******</v>
      </c>
      <c r="E13" s="13" t="str">
        <f>IFERROR(VLOOKUP(A13,'Base INCADEA'!A:C,3,FALSE),"0")</f>
        <v>0</v>
      </c>
    </row>
    <row r="14" spans="1:5" ht="15" customHeight="1" x14ac:dyDescent="0.25">
      <c r="A14" s="64" t="s">
        <v>82</v>
      </c>
      <c r="B14" s="64" t="s">
        <v>81</v>
      </c>
      <c r="C14" s="64" t="s">
        <v>46</v>
      </c>
      <c r="D14" s="12" t="str">
        <f>IFERROR(VLOOKUP(A14,'Base INCADEA'!A:C,2,FALSE),"******")</f>
        <v>034906</v>
      </c>
      <c r="E14" s="13">
        <f>IFERROR(VLOOKUP(A14,'Base INCADEA'!A:C,3,FALSE),"0")</f>
        <v>1</v>
      </c>
    </row>
    <row r="15" spans="1:5" ht="15" customHeight="1" x14ac:dyDescent="0.25">
      <c r="A15" s="64" t="s">
        <v>68</v>
      </c>
      <c r="B15" s="64" t="s">
        <v>64</v>
      </c>
      <c r="C15" s="64" t="s">
        <v>46</v>
      </c>
      <c r="D15" s="12" t="str">
        <f>IFERROR(VLOOKUP(A15,'Base INCADEA'!A:C,2,FALSE),"******")</f>
        <v>034904</v>
      </c>
      <c r="E15" s="13">
        <f>IFERROR(VLOOKUP(A15,'Base INCADEA'!A:C,3,FALSE),"0")</f>
        <v>1</v>
      </c>
    </row>
    <row r="16" spans="1:5" ht="15" customHeight="1" x14ac:dyDescent="0.25">
      <c r="A16" s="64" t="s">
        <v>56</v>
      </c>
      <c r="B16" s="64" t="s">
        <v>54</v>
      </c>
      <c r="C16" s="64" t="s">
        <v>46</v>
      </c>
      <c r="D16" s="12" t="str">
        <f>IFERROR(VLOOKUP(A16,'Base INCADEA'!A:C,2,FALSE),"******")</f>
        <v>034903</v>
      </c>
      <c r="E16" s="13">
        <f>IFERROR(VLOOKUP(A16,'Base INCADEA'!A:C,3,FALSE),"0")</f>
        <v>1</v>
      </c>
    </row>
    <row r="17" spans="1:5" ht="15" customHeight="1" x14ac:dyDescent="0.25">
      <c r="A17" s="64" t="s">
        <v>58</v>
      </c>
      <c r="B17" s="64" t="s">
        <v>54</v>
      </c>
      <c r="C17" s="64" t="s">
        <v>46</v>
      </c>
      <c r="D17" s="12" t="str">
        <f>IFERROR(VLOOKUP(A17,'Base INCADEA'!A:C,2,FALSE),"******")</f>
        <v>034903</v>
      </c>
      <c r="E17" s="13">
        <f>IFERROR(VLOOKUP(A17,'Base INCADEA'!A:C,3,FALSE),"0")</f>
        <v>1</v>
      </c>
    </row>
    <row r="18" spans="1:5" ht="15" customHeight="1" x14ac:dyDescent="0.25">
      <c r="A18" s="64" t="s">
        <v>53</v>
      </c>
      <c r="B18" s="64" t="s">
        <v>54</v>
      </c>
      <c r="C18" s="64" t="s">
        <v>55</v>
      </c>
      <c r="D18" s="12" t="str">
        <f>IFERROR(VLOOKUP(A18,'Base INCADEA'!A:C,2,FALSE),"******")</f>
        <v>034903</v>
      </c>
      <c r="E18" s="13">
        <f>IFERROR(VLOOKUP(A18,'Base INCADEA'!A:C,3,FALSE),"0")</f>
        <v>3</v>
      </c>
    </row>
    <row r="19" spans="1:5" ht="15" customHeight="1" x14ac:dyDescent="0.25">
      <c r="A19" s="64" t="s">
        <v>83</v>
      </c>
      <c r="B19" s="64" t="s">
        <v>81</v>
      </c>
      <c r="C19" s="64" t="s">
        <v>46</v>
      </c>
      <c r="D19" s="12" t="str">
        <f>IFERROR(VLOOKUP(A19,'Base INCADEA'!A:C,2,FALSE),"******")</f>
        <v>034906</v>
      </c>
      <c r="E19" s="13">
        <f>IFERROR(VLOOKUP(A19,'Base INCADEA'!A:C,3,FALSE),"0")</f>
        <v>1</v>
      </c>
    </row>
    <row r="20" spans="1:5" ht="15" customHeight="1" x14ac:dyDescent="0.25">
      <c r="A20" s="64" t="s">
        <v>69</v>
      </c>
      <c r="B20" s="64" t="s">
        <v>64</v>
      </c>
      <c r="C20" s="64" t="s">
        <v>46</v>
      </c>
      <c r="D20" s="12" t="str">
        <f>IFERROR(VLOOKUP(A20,'Base INCADEA'!A:C,2,FALSE),"******")</f>
        <v>034904</v>
      </c>
      <c r="E20" s="13">
        <f>IFERROR(VLOOKUP(A20,'Base INCADEA'!A:C,3,FALSE),"0")</f>
        <v>1</v>
      </c>
    </row>
    <row r="21" spans="1:5" ht="15" customHeight="1" x14ac:dyDescent="0.25">
      <c r="A21" s="64" t="s">
        <v>74</v>
      </c>
      <c r="B21" s="64" t="s">
        <v>72</v>
      </c>
      <c r="C21" s="64" t="s">
        <v>60</v>
      </c>
      <c r="D21" s="12" t="str">
        <f>IFERROR(VLOOKUP(A21,'Base INCADEA'!A:C,2,FALSE),"******")</f>
        <v>034905</v>
      </c>
      <c r="E21" s="13">
        <f>IFERROR(VLOOKUP(A21,'Base INCADEA'!A:C,3,FALSE),"0")</f>
        <v>2</v>
      </c>
    </row>
    <row r="22" spans="1:5" ht="15" customHeight="1" x14ac:dyDescent="0.25">
      <c r="A22" s="64" t="s">
        <v>49</v>
      </c>
      <c r="B22" s="64" t="s">
        <v>48</v>
      </c>
      <c r="C22" s="64" t="s">
        <v>50</v>
      </c>
      <c r="D22" s="12" t="str">
        <f>IFERROR(VLOOKUP(A22,'Base INCADEA'!A:C,2,FALSE),"******")</f>
        <v>034902</v>
      </c>
      <c r="E22" s="13">
        <f>IFERROR(VLOOKUP(A22,'Base INCADEA'!A:C,3,FALSE),"0")</f>
        <v>4</v>
      </c>
    </row>
    <row r="23" spans="1:5" ht="15" customHeight="1" x14ac:dyDescent="0.25">
      <c r="A23" s="64" t="s">
        <v>47</v>
      </c>
      <c r="B23" s="64" t="s">
        <v>48</v>
      </c>
      <c r="C23" s="64" t="s">
        <v>46</v>
      </c>
      <c r="D23" s="12" t="str">
        <f>IFERROR(VLOOKUP(A23,'Base INCADEA'!A:C,2,FALSE),"******")</f>
        <v>034902</v>
      </c>
      <c r="E23" s="13">
        <f>IFERROR(VLOOKUP(A23,'Base INCADEA'!A:C,3,FALSE),"0")</f>
        <v>1</v>
      </c>
    </row>
    <row r="24" spans="1:5" ht="15" customHeight="1" x14ac:dyDescent="0.25">
      <c r="A24" s="64" t="s">
        <v>75</v>
      </c>
      <c r="B24" s="64" t="s">
        <v>72</v>
      </c>
      <c r="C24" s="64" t="s">
        <v>60</v>
      </c>
      <c r="D24" s="12" t="str">
        <f>IFERROR(VLOOKUP(A24,'Base INCADEA'!A:C,2,FALSE),"******")</f>
        <v>034905</v>
      </c>
      <c r="E24" s="13">
        <f>IFERROR(VLOOKUP(A24,'Base INCADEA'!A:C,3,FALSE),"0")</f>
        <v>2</v>
      </c>
    </row>
    <row r="25" spans="1:5" ht="15" customHeight="1" x14ac:dyDescent="0.25">
      <c r="A25" s="64" t="s">
        <v>84</v>
      </c>
      <c r="B25" s="64" t="s">
        <v>81</v>
      </c>
      <c r="C25" s="64" t="s">
        <v>46</v>
      </c>
      <c r="D25" s="12" t="str">
        <f>IFERROR(VLOOKUP(A25,'Base INCADEA'!A:C,2,FALSE),"******")</f>
        <v>034906</v>
      </c>
      <c r="E25" s="13">
        <f>IFERROR(VLOOKUP(A25,'Base INCADEA'!A:C,3,FALSE),"0")</f>
        <v>1</v>
      </c>
    </row>
    <row r="26" spans="1:5" ht="15" customHeight="1" x14ac:dyDescent="0.25">
      <c r="A26" s="64" t="s">
        <v>80</v>
      </c>
      <c r="B26" s="64" t="s">
        <v>81</v>
      </c>
      <c r="C26" s="64" t="s">
        <v>73</v>
      </c>
      <c r="D26" s="12" t="str">
        <f>IFERROR(VLOOKUP(A26,'Base INCADEA'!A:C,2,FALSE),"******")</f>
        <v>034906</v>
      </c>
      <c r="E26" s="13">
        <f>IFERROR(VLOOKUP(A26,'Base INCADEA'!A:C,3,FALSE),"0")</f>
        <v>8</v>
      </c>
    </row>
    <row r="27" spans="1:5" ht="15" customHeight="1" x14ac:dyDescent="0.25">
      <c r="A27" s="64" t="s">
        <v>51</v>
      </c>
      <c r="B27" s="64" t="s">
        <v>48</v>
      </c>
      <c r="C27" s="64" t="s">
        <v>52</v>
      </c>
      <c r="D27" s="12" t="str">
        <f>IFERROR(VLOOKUP(A27,'Base INCADEA'!A:C,2,FALSE),"******")</f>
        <v>034902</v>
      </c>
      <c r="E27" s="13">
        <f>IFERROR(VLOOKUP(A27,'Base INCADEA'!A:C,3,FALSE),"0")</f>
        <v>12</v>
      </c>
    </row>
    <row r="28" spans="1:5" ht="15" customHeight="1" x14ac:dyDescent="0.25">
      <c r="A28" s="64" t="s">
        <v>76</v>
      </c>
      <c r="B28" s="64" t="s">
        <v>72</v>
      </c>
      <c r="C28" s="64" t="s">
        <v>46</v>
      </c>
      <c r="D28" s="12" t="str">
        <f>IFERROR(VLOOKUP(A28,'Base INCADEA'!A:C,2,FALSE),"******")</f>
        <v>034905</v>
      </c>
      <c r="E28" s="13">
        <f>IFERROR(VLOOKUP(A28,'Base INCADEA'!A:C,3,FALSE),"0")</f>
        <v>1</v>
      </c>
    </row>
    <row r="29" spans="1:5" ht="15" customHeight="1" x14ac:dyDescent="0.25">
      <c r="A29" s="64" t="s">
        <v>66</v>
      </c>
      <c r="B29" s="64" t="s">
        <v>64</v>
      </c>
      <c r="C29" s="64" t="s">
        <v>46</v>
      </c>
      <c r="D29" s="12" t="str">
        <f>IFERROR(VLOOKUP(A29,'Base INCADEA'!A:C,2,FALSE),"******")</f>
        <v>034904</v>
      </c>
      <c r="E29" s="13">
        <f>IFERROR(VLOOKUP(A29,'Base INCADEA'!A:C,3,FALSE),"0")</f>
        <v>1</v>
      </c>
    </row>
    <row r="30" spans="1:5" ht="15" customHeight="1" x14ac:dyDescent="0.25">
      <c r="A30" s="64" t="s">
        <v>87</v>
      </c>
      <c r="B30" s="64" t="s">
        <v>86</v>
      </c>
      <c r="C30" s="64" t="s">
        <v>88</v>
      </c>
      <c r="D30" s="12" t="str">
        <f>IFERROR(VLOOKUP(A30,'Base INCADEA'!A:C,2,FALSE),"******")</f>
        <v>034907</v>
      </c>
      <c r="E30" s="13">
        <f>IFERROR(VLOOKUP(A30,'Base INCADEA'!A:C,3,FALSE),"0")</f>
        <v>85</v>
      </c>
    </row>
  </sheetData>
  <sheetProtection formatCells="0" formatColumns="0" formatRows="0" insertColumns="0" insertRows="0" insertHyperlinks="0" deleteColumns="0" deleteRows="0" sort="0" autoFilter="0" pivotTables="0"/>
  <autoFilter ref="A1:E30" xr:uid="{00000000-0009-0000-0000-000001000000}">
    <sortState ref="A2:E30">
      <sortCondition ref="A1:A30"/>
    </sortState>
  </autoFilter>
  <conditionalFormatting sqref="A1:A1048576">
    <cfRule type="duplicateValues" dxfId="36" priority="1"/>
    <cfRule type="duplicateValues" dxfId="35" priority="2"/>
    <cfRule type="duplicateValues" dxfId="34" priority="3"/>
  </conditionalFormatting>
  <conditionalFormatting sqref="A31:A1048576 A1">
    <cfRule type="duplicateValues" dxfId="33" priority="29"/>
  </conditionalFormatting>
  <conditionalFormatting sqref="A2:A30">
    <cfRule type="duplicateValues" dxfId="32" priority="32"/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3:D600"/>
  <sheetViews>
    <sheetView topLeftCell="A9" workbookViewId="0">
      <selection activeCell="A5" sqref="A5:C34"/>
    </sheetView>
  </sheetViews>
  <sheetFormatPr baseColWidth="10" defaultColWidth="9.140625" defaultRowHeight="15" x14ac:dyDescent="0.25"/>
  <cols>
    <col min="1" max="1" width="25" style="7" bestFit="1" customWidth="1"/>
    <col min="2" max="2" width="15.5703125" style="7" bestFit="1" customWidth="1"/>
    <col min="3" max="3" width="18.42578125" style="7" bestFit="1" customWidth="1"/>
    <col min="4" max="4" width="9.140625" style="7" customWidth="1"/>
    <col min="5" max="236" width="7" bestFit="1" customWidth="1"/>
    <col min="237" max="237" width="11.28515625" bestFit="1" customWidth="1"/>
    <col min="238" max="238" width="11.85546875" bestFit="1" customWidth="1"/>
    <col min="239" max="239" width="8.85546875" bestFit="1" customWidth="1"/>
    <col min="240" max="240" width="7" bestFit="1" customWidth="1"/>
    <col min="241" max="241" width="11.85546875" bestFit="1" customWidth="1"/>
    <col min="242" max="242" width="8.85546875" bestFit="1" customWidth="1"/>
    <col min="243" max="243" width="7" bestFit="1" customWidth="1"/>
    <col min="244" max="244" width="11.85546875" bestFit="1" customWidth="1"/>
    <col min="245" max="245" width="8.85546875" bestFit="1" customWidth="1"/>
    <col min="246" max="246" width="7" bestFit="1" customWidth="1"/>
    <col min="247" max="247" width="11.85546875" bestFit="1" customWidth="1"/>
    <col min="248" max="248" width="8.85546875" bestFit="1" customWidth="1"/>
    <col min="249" max="249" width="11.85546875" bestFit="1" customWidth="1"/>
    <col min="250" max="250" width="8.85546875" bestFit="1" customWidth="1"/>
    <col min="251" max="251" width="7" bestFit="1" customWidth="1"/>
    <col min="252" max="252" width="11.85546875" bestFit="1" customWidth="1"/>
    <col min="253" max="253" width="8.85546875" bestFit="1" customWidth="1"/>
    <col min="254" max="255" width="7" bestFit="1" customWidth="1"/>
    <col min="256" max="256" width="11.85546875" bestFit="1" customWidth="1"/>
    <col min="257" max="257" width="8.85546875" bestFit="1" customWidth="1"/>
    <col min="258" max="258" width="7" bestFit="1" customWidth="1"/>
    <col min="259" max="259" width="11.85546875" bestFit="1" customWidth="1"/>
    <col min="260" max="260" width="8.85546875" bestFit="1" customWidth="1"/>
    <col min="261" max="261" width="11.85546875" bestFit="1" customWidth="1"/>
    <col min="262" max="262" width="8.85546875" bestFit="1" customWidth="1"/>
    <col min="263" max="263" width="7" bestFit="1" customWidth="1"/>
    <col min="264" max="264" width="11.85546875" bestFit="1" customWidth="1"/>
    <col min="265" max="265" width="8.85546875" bestFit="1" customWidth="1"/>
    <col min="266" max="266" width="11.85546875" bestFit="1" customWidth="1"/>
    <col min="267" max="267" width="8.85546875" bestFit="1" customWidth="1"/>
    <col min="268" max="268" width="11.85546875" bestFit="1" customWidth="1"/>
    <col min="269" max="269" width="8.85546875" bestFit="1" customWidth="1"/>
    <col min="270" max="271" width="7" bestFit="1" customWidth="1"/>
    <col min="272" max="272" width="11.85546875" bestFit="1" customWidth="1"/>
    <col min="273" max="273" width="8.85546875" bestFit="1" customWidth="1"/>
    <col min="274" max="274" width="7" bestFit="1" customWidth="1"/>
    <col min="275" max="275" width="11.85546875" bestFit="1" customWidth="1"/>
    <col min="276" max="276" width="8.85546875" bestFit="1" customWidth="1"/>
    <col min="277" max="280" width="7" bestFit="1" customWidth="1"/>
    <col min="281" max="281" width="11.85546875" bestFit="1" customWidth="1"/>
    <col min="282" max="282" width="8.85546875" bestFit="1" customWidth="1"/>
    <col min="283" max="283" width="7" bestFit="1" customWidth="1"/>
    <col min="284" max="284" width="11.85546875" bestFit="1" customWidth="1"/>
    <col min="285" max="285" width="8.85546875" bestFit="1" customWidth="1"/>
    <col min="286" max="286" width="7" bestFit="1" customWidth="1"/>
    <col min="287" max="287" width="11.85546875" bestFit="1" customWidth="1"/>
    <col min="288" max="288" width="8.85546875" bestFit="1" customWidth="1"/>
    <col min="289" max="289" width="7" bestFit="1" customWidth="1"/>
    <col min="290" max="290" width="11.85546875" bestFit="1" customWidth="1"/>
    <col min="291" max="291" width="8.85546875" bestFit="1" customWidth="1"/>
    <col min="292" max="292" width="11.85546875" bestFit="1" customWidth="1"/>
    <col min="293" max="293" width="8.85546875" bestFit="1" customWidth="1"/>
    <col min="294" max="294" width="11.85546875" bestFit="1" customWidth="1"/>
    <col min="295" max="295" width="8.85546875" bestFit="1" customWidth="1"/>
    <col min="296" max="296" width="11.85546875" bestFit="1" customWidth="1"/>
    <col min="297" max="297" width="8.85546875" bestFit="1" customWidth="1"/>
    <col min="298" max="298" width="7" bestFit="1" customWidth="1"/>
    <col min="299" max="299" width="11.85546875" bestFit="1" customWidth="1"/>
    <col min="300" max="300" width="8.85546875" bestFit="1" customWidth="1"/>
    <col min="301" max="301" width="7" bestFit="1" customWidth="1"/>
    <col min="302" max="302" width="11.85546875" bestFit="1" customWidth="1"/>
    <col min="303" max="303" width="8.85546875" bestFit="1" customWidth="1"/>
    <col min="304" max="304" width="11.85546875" bestFit="1" customWidth="1"/>
    <col min="305" max="305" width="8.85546875" bestFit="1" customWidth="1"/>
    <col min="306" max="306" width="11.85546875" bestFit="1" customWidth="1"/>
    <col min="307" max="307" width="8.85546875" bestFit="1" customWidth="1"/>
    <col min="308" max="308" width="7" bestFit="1" customWidth="1"/>
    <col min="309" max="309" width="11.85546875" bestFit="1" customWidth="1"/>
    <col min="310" max="310" width="8.85546875" bestFit="1" customWidth="1"/>
    <col min="311" max="311" width="7" bestFit="1" customWidth="1"/>
    <col min="312" max="312" width="11.85546875" bestFit="1" customWidth="1"/>
    <col min="313" max="313" width="8.85546875" bestFit="1" customWidth="1"/>
    <col min="314" max="314" width="11.85546875" bestFit="1" customWidth="1"/>
    <col min="315" max="315" width="8.85546875" bestFit="1" customWidth="1"/>
    <col min="316" max="316" width="7" bestFit="1" customWidth="1"/>
    <col min="317" max="317" width="11.85546875" bestFit="1" customWidth="1"/>
    <col min="318" max="318" width="8.85546875" bestFit="1" customWidth="1"/>
    <col min="319" max="319" width="11.85546875" bestFit="1" customWidth="1"/>
    <col min="320" max="320" width="8.85546875" bestFit="1" customWidth="1"/>
    <col min="321" max="325" width="7" bestFit="1" customWidth="1"/>
    <col min="326" max="326" width="11.85546875" bestFit="1" customWidth="1"/>
    <col min="327" max="327" width="8.85546875" bestFit="1" customWidth="1"/>
    <col min="328" max="328" width="11.85546875" bestFit="1" customWidth="1"/>
    <col min="329" max="329" width="8.85546875" bestFit="1" customWidth="1"/>
    <col min="330" max="330" width="7" bestFit="1" customWidth="1"/>
    <col min="331" max="331" width="11.85546875" bestFit="1" customWidth="1"/>
    <col min="332" max="332" width="8.85546875" bestFit="1" customWidth="1"/>
    <col min="333" max="333" width="11.85546875" bestFit="1" customWidth="1"/>
    <col min="334" max="334" width="8.85546875" bestFit="1" customWidth="1"/>
    <col min="335" max="335" width="7" bestFit="1" customWidth="1"/>
    <col min="336" max="336" width="11.85546875" bestFit="1" customWidth="1"/>
    <col min="337" max="337" width="8.85546875" bestFit="1" customWidth="1"/>
    <col min="338" max="338" width="7" bestFit="1" customWidth="1"/>
    <col min="339" max="339" width="11.85546875" bestFit="1" customWidth="1"/>
    <col min="340" max="340" width="8.85546875" bestFit="1" customWidth="1"/>
    <col min="341" max="341" width="11.85546875" bestFit="1" customWidth="1"/>
    <col min="342" max="342" width="8.85546875" bestFit="1" customWidth="1"/>
    <col min="343" max="343" width="11.85546875" bestFit="1" customWidth="1"/>
    <col min="344" max="344" width="8.85546875" bestFit="1" customWidth="1"/>
    <col min="345" max="346" width="7" bestFit="1" customWidth="1"/>
    <col min="347" max="347" width="11.85546875" bestFit="1" customWidth="1"/>
    <col min="348" max="348" width="8.85546875" bestFit="1" customWidth="1"/>
    <col min="349" max="349" width="7" bestFit="1" customWidth="1"/>
    <col min="350" max="350" width="11.85546875" bestFit="1" customWidth="1"/>
    <col min="351" max="351" width="8.85546875" bestFit="1" customWidth="1"/>
    <col min="352" max="352" width="7" bestFit="1" customWidth="1"/>
    <col min="353" max="353" width="11.85546875" bestFit="1" customWidth="1"/>
    <col min="354" max="354" width="8.85546875" bestFit="1" customWidth="1"/>
    <col min="355" max="357" width="7" bestFit="1" customWidth="1"/>
    <col min="358" max="358" width="11.85546875" bestFit="1" customWidth="1"/>
    <col min="359" max="359" width="8.85546875" bestFit="1" customWidth="1"/>
    <col min="360" max="360" width="11.85546875" bestFit="1" customWidth="1"/>
    <col min="361" max="361" width="8.85546875" bestFit="1" customWidth="1"/>
    <col min="362" max="364" width="7" bestFit="1" customWidth="1"/>
    <col min="365" max="365" width="11.85546875" bestFit="1" customWidth="1"/>
    <col min="366" max="366" width="8.85546875" bestFit="1" customWidth="1"/>
    <col min="367" max="370" width="7" bestFit="1" customWidth="1"/>
    <col min="371" max="371" width="11.85546875" bestFit="1" customWidth="1"/>
    <col min="372" max="372" width="8.85546875" bestFit="1" customWidth="1"/>
    <col min="373" max="373" width="7" bestFit="1" customWidth="1"/>
    <col min="374" max="374" width="11.85546875" bestFit="1" customWidth="1"/>
    <col min="375" max="375" width="8.85546875" bestFit="1" customWidth="1"/>
    <col min="376" max="376" width="11.85546875" bestFit="1" customWidth="1"/>
    <col min="377" max="377" width="8.85546875" bestFit="1" customWidth="1"/>
    <col min="378" max="378" width="7" bestFit="1" customWidth="1"/>
    <col min="379" max="379" width="11.85546875" bestFit="1" customWidth="1"/>
    <col min="380" max="380" width="8.85546875" bestFit="1" customWidth="1"/>
    <col min="381" max="383" width="7" bestFit="1" customWidth="1"/>
    <col min="384" max="384" width="11.85546875" bestFit="1" customWidth="1"/>
    <col min="385" max="385" width="8.85546875" bestFit="1" customWidth="1"/>
    <col min="386" max="386" width="7" bestFit="1" customWidth="1"/>
    <col min="387" max="387" width="11.85546875" bestFit="1" customWidth="1"/>
    <col min="388" max="388" width="8.85546875" bestFit="1" customWidth="1"/>
    <col min="389" max="389" width="7" bestFit="1" customWidth="1"/>
    <col min="390" max="390" width="11.85546875" bestFit="1" customWidth="1"/>
    <col min="391" max="391" width="8.85546875" bestFit="1" customWidth="1"/>
    <col min="392" max="393" width="7" bestFit="1" customWidth="1"/>
    <col min="394" max="394" width="11.85546875" bestFit="1" customWidth="1"/>
    <col min="395" max="395" width="8.85546875" bestFit="1" customWidth="1"/>
    <col min="396" max="396" width="7" bestFit="1" customWidth="1"/>
    <col min="397" max="397" width="11.85546875" bestFit="1" customWidth="1"/>
    <col min="398" max="398" width="8.85546875" bestFit="1" customWidth="1"/>
    <col min="399" max="399" width="7" bestFit="1" customWidth="1"/>
    <col min="400" max="400" width="11.85546875" bestFit="1" customWidth="1"/>
    <col min="401" max="401" width="8.85546875" bestFit="1" customWidth="1"/>
    <col min="402" max="402" width="7" bestFit="1" customWidth="1"/>
    <col min="403" max="403" width="11.85546875" bestFit="1" customWidth="1"/>
    <col min="404" max="404" width="8.85546875" bestFit="1" customWidth="1"/>
    <col min="405" max="405" width="11.85546875" bestFit="1" customWidth="1"/>
    <col min="406" max="406" width="8.85546875" bestFit="1" customWidth="1"/>
    <col min="407" max="407" width="11.85546875" bestFit="1" customWidth="1"/>
    <col min="408" max="408" width="8.85546875" bestFit="1" customWidth="1"/>
    <col min="409" max="409" width="11.85546875" bestFit="1" customWidth="1"/>
    <col min="410" max="410" width="8.85546875" bestFit="1" customWidth="1"/>
    <col min="411" max="411" width="11.85546875" bestFit="1" customWidth="1"/>
    <col min="412" max="412" width="8.85546875" bestFit="1" customWidth="1"/>
    <col min="413" max="413" width="7" bestFit="1" customWidth="1"/>
    <col min="414" max="414" width="11.85546875" bestFit="1" customWidth="1"/>
    <col min="415" max="415" width="8.85546875" bestFit="1" customWidth="1"/>
    <col min="416" max="416" width="7" bestFit="1" customWidth="1"/>
    <col min="417" max="417" width="11.85546875" bestFit="1" customWidth="1"/>
    <col min="418" max="418" width="8.85546875" bestFit="1" customWidth="1"/>
    <col min="419" max="419" width="7" bestFit="1" customWidth="1"/>
    <col min="420" max="420" width="11.85546875" bestFit="1" customWidth="1"/>
    <col min="421" max="421" width="8.85546875" bestFit="1" customWidth="1"/>
    <col min="422" max="422" width="7" bestFit="1" customWidth="1"/>
    <col min="423" max="423" width="11.85546875" bestFit="1" customWidth="1"/>
    <col min="424" max="424" width="8.85546875" bestFit="1" customWidth="1"/>
    <col min="425" max="426" width="7" bestFit="1" customWidth="1"/>
    <col min="427" max="427" width="11.85546875" bestFit="1" customWidth="1"/>
    <col min="428" max="428" width="8.85546875" bestFit="1" customWidth="1"/>
    <col min="429" max="430" width="7" bestFit="1" customWidth="1"/>
    <col min="431" max="431" width="11.85546875" bestFit="1" customWidth="1"/>
    <col min="432" max="432" width="8.85546875" bestFit="1" customWidth="1"/>
    <col min="433" max="433" width="11.85546875" bestFit="1" customWidth="1"/>
    <col min="434" max="434" width="8.85546875" bestFit="1" customWidth="1"/>
    <col min="435" max="435" width="7" bestFit="1" customWidth="1"/>
    <col min="436" max="436" width="11.85546875" bestFit="1" customWidth="1"/>
    <col min="437" max="437" width="8.85546875" bestFit="1" customWidth="1"/>
    <col min="438" max="438" width="11.85546875" bestFit="1" customWidth="1"/>
    <col min="439" max="439" width="8.85546875" bestFit="1" customWidth="1"/>
    <col min="440" max="440" width="11.85546875" bestFit="1" customWidth="1"/>
    <col min="441" max="441" width="8.85546875" bestFit="1" customWidth="1"/>
    <col min="442" max="442" width="11.85546875" bestFit="1" customWidth="1"/>
    <col min="443" max="443" width="8.85546875" bestFit="1" customWidth="1"/>
    <col min="444" max="444" width="7" bestFit="1" customWidth="1"/>
    <col min="445" max="445" width="11.85546875" bestFit="1" customWidth="1"/>
    <col min="446" max="446" width="8.85546875" bestFit="1" customWidth="1"/>
    <col min="447" max="447" width="7" bestFit="1" customWidth="1"/>
    <col min="448" max="448" width="11.85546875" bestFit="1" customWidth="1"/>
    <col min="449" max="449" width="8.85546875" bestFit="1" customWidth="1"/>
    <col min="450" max="450" width="11.85546875" bestFit="1" customWidth="1"/>
    <col min="451" max="451" width="8.85546875" bestFit="1" customWidth="1"/>
    <col min="452" max="453" width="7" bestFit="1" customWidth="1"/>
    <col min="454" max="454" width="11.85546875" bestFit="1" customWidth="1"/>
    <col min="455" max="455" width="8.85546875" bestFit="1" customWidth="1"/>
    <col min="456" max="456" width="7" bestFit="1" customWidth="1"/>
    <col min="457" max="457" width="11.85546875" bestFit="1" customWidth="1"/>
    <col min="458" max="458" width="8.85546875" bestFit="1" customWidth="1"/>
    <col min="459" max="459" width="11.85546875" bestFit="1" customWidth="1"/>
    <col min="460" max="460" width="8.85546875" bestFit="1" customWidth="1"/>
    <col min="461" max="461" width="11.85546875" bestFit="1" customWidth="1"/>
    <col min="462" max="462" width="8.85546875" bestFit="1" customWidth="1"/>
    <col min="463" max="463" width="7" bestFit="1" customWidth="1"/>
    <col min="464" max="464" width="11.85546875" bestFit="1" customWidth="1"/>
    <col min="465" max="465" width="8.85546875" bestFit="1" customWidth="1"/>
    <col min="466" max="466" width="7" bestFit="1" customWidth="1"/>
    <col min="467" max="467" width="11.85546875" bestFit="1" customWidth="1"/>
    <col min="468" max="468" width="8.85546875" bestFit="1" customWidth="1"/>
    <col min="469" max="470" width="7" bestFit="1" customWidth="1"/>
    <col min="471" max="471" width="11.85546875" bestFit="1" customWidth="1"/>
    <col min="472" max="472" width="8.85546875" bestFit="1" customWidth="1"/>
    <col min="473" max="473" width="11.85546875" bestFit="1" customWidth="1"/>
    <col min="474" max="474" width="8.85546875" bestFit="1" customWidth="1"/>
    <col min="475" max="475" width="7" bestFit="1" customWidth="1"/>
    <col min="476" max="476" width="11.85546875" bestFit="1" customWidth="1"/>
    <col min="477" max="477" width="8.85546875" bestFit="1" customWidth="1"/>
    <col min="478" max="479" width="7" bestFit="1" customWidth="1"/>
    <col min="480" max="480" width="11.85546875" bestFit="1" customWidth="1"/>
    <col min="481" max="481" width="8.85546875" bestFit="1" customWidth="1"/>
    <col min="482" max="482" width="7" bestFit="1" customWidth="1"/>
    <col min="483" max="483" width="11.85546875" bestFit="1" customWidth="1"/>
    <col min="484" max="484" width="8.85546875" bestFit="1" customWidth="1"/>
    <col min="485" max="485" width="11.85546875" bestFit="1" customWidth="1"/>
    <col min="486" max="486" width="8.85546875" bestFit="1" customWidth="1"/>
    <col min="487" max="487" width="11.85546875" bestFit="1" customWidth="1"/>
    <col min="488" max="488" width="8.85546875" bestFit="1" customWidth="1"/>
    <col min="489" max="489" width="7" bestFit="1" customWidth="1"/>
    <col min="490" max="490" width="11.85546875" bestFit="1" customWidth="1"/>
    <col min="491" max="491" width="8.85546875" bestFit="1" customWidth="1"/>
    <col min="492" max="492" width="7" bestFit="1" customWidth="1"/>
    <col min="493" max="493" width="11.85546875" bestFit="1" customWidth="1"/>
    <col min="494" max="494" width="8.85546875" bestFit="1" customWidth="1"/>
    <col min="495" max="495" width="11.85546875" bestFit="1" customWidth="1"/>
    <col min="496" max="496" width="8.85546875" bestFit="1" customWidth="1"/>
    <col min="497" max="497" width="11.85546875" bestFit="1" customWidth="1"/>
    <col min="498" max="498" width="8.85546875" bestFit="1" customWidth="1"/>
    <col min="499" max="499" width="7" bestFit="1" customWidth="1"/>
    <col min="500" max="500" width="11.85546875" bestFit="1" customWidth="1"/>
    <col min="501" max="501" width="8.85546875" bestFit="1" customWidth="1"/>
    <col min="502" max="502" width="7" bestFit="1" customWidth="1"/>
    <col min="503" max="503" width="11.85546875" bestFit="1" customWidth="1"/>
    <col min="504" max="504" width="8.85546875" bestFit="1" customWidth="1"/>
    <col min="505" max="505" width="11.85546875" bestFit="1" customWidth="1"/>
    <col min="506" max="506" width="8.85546875" bestFit="1" customWidth="1"/>
    <col min="507" max="507" width="11.85546875" bestFit="1" customWidth="1"/>
    <col min="508" max="508" width="8.85546875" bestFit="1" customWidth="1"/>
    <col min="509" max="509" width="11.85546875" bestFit="1" customWidth="1"/>
    <col min="510" max="510" width="8.85546875" bestFit="1" customWidth="1"/>
    <col min="511" max="511" width="11.85546875" bestFit="1" customWidth="1"/>
    <col min="512" max="512" width="8.85546875" bestFit="1" customWidth="1"/>
    <col min="513" max="513" width="11.85546875" bestFit="1" customWidth="1"/>
    <col min="514" max="514" width="8.85546875" bestFit="1" customWidth="1"/>
    <col min="515" max="515" width="11.85546875" bestFit="1" customWidth="1"/>
    <col min="516" max="516" width="8.85546875" bestFit="1" customWidth="1"/>
    <col min="517" max="517" width="11.85546875" bestFit="1" customWidth="1"/>
    <col min="518" max="518" width="8.85546875" bestFit="1" customWidth="1"/>
    <col min="519" max="519" width="7" bestFit="1" customWidth="1"/>
    <col min="520" max="520" width="11.85546875" bestFit="1" customWidth="1"/>
    <col min="521" max="521" width="8.85546875" bestFit="1" customWidth="1"/>
    <col min="522" max="522" width="11.85546875" bestFit="1" customWidth="1"/>
    <col min="523" max="523" width="8.85546875" bestFit="1" customWidth="1"/>
    <col min="524" max="524" width="11.85546875" bestFit="1" customWidth="1"/>
    <col min="525" max="525" width="8.85546875" bestFit="1" customWidth="1"/>
    <col min="526" max="526" width="7" bestFit="1" customWidth="1"/>
    <col min="527" max="527" width="11.85546875" bestFit="1" customWidth="1"/>
    <col min="528" max="528" width="8.85546875" bestFit="1" customWidth="1"/>
    <col min="529" max="529" width="7" bestFit="1" customWidth="1"/>
    <col min="530" max="530" width="11.85546875" bestFit="1" customWidth="1"/>
    <col min="531" max="531" width="8.85546875" bestFit="1" customWidth="1"/>
    <col min="532" max="532" width="11.85546875" bestFit="1" customWidth="1"/>
    <col min="533" max="533" width="8.85546875" bestFit="1" customWidth="1"/>
    <col min="534" max="535" width="7" bestFit="1" customWidth="1"/>
    <col min="536" max="536" width="11.85546875" bestFit="1" customWidth="1"/>
    <col min="537" max="537" width="8.85546875" bestFit="1" customWidth="1"/>
    <col min="538" max="538" width="11.85546875" bestFit="1" customWidth="1"/>
    <col min="539" max="539" width="8.85546875" bestFit="1" customWidth="1"/>
    <col min="540" max="540" width="7" bestFit="1" customWidth="1"/>
    <col min="541" max="541" width="11.85546875" bestFit="1" customWidth="1"/>
    <col min="542" max="542" width="8.85546875" bestFit="1" customWidth="1"/>
    <col min="543" max="544" width="7" bestFit="1" customWidth="1"/>
    <col min="545" max="545" width="11.85546875" bestFit="1" customWidth="1"/>
    <col min="546" max="546" width="8.85546875" bestFit="1" customWidth="1"/>
    <col min="547" max="547" width="7" bestFit="1" customWidth="1"/>
    <col min="548" max="548" width="11.85546875" bestFit="1" customWidth="1"/>
    <col min="549" max="549" width="8.85546875" bestFit="1" customWidth="1"/>
    <col min="550" max="550" width="11.85546875" bestFit="1" customWidth="1"/>
    <col min="551" max="551" width="8.85546875" bestFit="1" customWidth="1"/>
    <col min="552" max="554" width="7" bestFit="1" customWidth="1"/>
    <col min="555" max="555" width="11.85546875" bestFit="1" customWidth="1"/>
    <col min="556" max="556" width="8.85546875" bestFit="1" customWidth="1"/>
    <col min="557" max="557" width="11.85546875" bestFit="1" customWidth="1"/>
    <col min="558" max="558" width="8.85546875" bestFit="1" customWidth="1"/>
    <col min="559" max="559" width="11.85546875" bestFit="1" customWidth="1"/>
    <col min="560" max="560" width="8.85546875" bestFit="1" customWidth="1"/>
    <col min="561" max="561" width="11.85546875" bestFit="1" customWidth="1"/>
    <col min="562" max="562" width="8.85546875" bestFit="1" customWidth="1"/>
    <col min="563" max="563" width="11.85546875" bestFit="1" customWidth="1"/>
    <col min="564" max="564" width="8.85546875" bestFit="1" customWidth="1"/>
    <col min="565" max="566" width="7" bestFit="1" customWidth="1"/>
    <col min="567" max="567" width="11.85546875" bestFit="1" customWidth="1"/>
    <col min="568" max="568" width="8.85546875" bestFit="1" customWidth="1"/>
    <col min="569" max="569" width="11.85546875" bestFit="1" customWidth="1"/>
    <col min="570" max="570" width="8.85546875" bestFit="1" customWidth="1"/>
    <col min="571" max="571" width="7" bestFit="1" customWidth="1"/>
    <col min="572" max="572" width="11.85546875" bestFit="1" customWidth="1"/>
    <col min="573" max="573" width="8.85546875" bestFit="1" customWidth="1"/>
    <col min="574" max="575" width="7" bestFit="1" customWidth="1"/>
    <col min="576" max="576" width="11.85546875" bestFit="1" customWidth="1"/>
    <col min="577" max="577" width="8.85546875" bestFit="1" customWidth="1"/>
    <col min="578" max="578" width="7" bestFit="1" customWidth="1"/>
    <col min="579" max="579" width="11.85546875" bestFit="1" customWidth="1"/>
    <col min="580" max="580" width="8.85546875" bestFit="1" customWidth="1"/>
    <col min="581" max="582" width="7" bestFit="1" customWidth="1"/>
    <col min="583" max="583" width="11.85546875" bestFit="1" customWidth="1"/>
    <col min="584" max="584" width="8.85546875" bestFit="1" customWidth="1"/>
    <col min="585" max="585" width="7" bestFit="1" customWidth="1"/>
    <col min="586" max="586" width="11.85546875" bestFit="1" customWidth="1"/>
    <col min="587" max="587" width="8.85546875" bestFit="1" customWidth="1"/>
    <col min="588" max="588" width="11.85546875" bestFit="1" customWidth="1"/>
    <col min="589" max="589" width="8.85546875" bestFit="1" customWidth="1"/>
    <col min="590" max="590" width="11.85546875" bestFit="1" customWidth="1"/>
    <col min="591" max="591" width="8.85546875" bestFit="1" customWidth="1"/>
    <col min="592" max="592" width="11.85546875" bestFit="1" customWidth="1"/>
    <col min="593" max="593" width="8.85546875" bestFit="1" customWidth="1"/>
    <col min="594" max="594" width="11.85546875" bestFit="1" customWidth="1"/>
    <col min="595" max="595" width="8.85546875" bestFit="1" customWidth="1"/>
    <col min="596" max="596" width="11.85546875" bestFit="1" customWidth="1"/>
    <col min="597" max="597" width="8.85546875" bestFit="1" customWidth="1"/>
    <col min="598" max="598" width="11.85546875" bestFit="1" customWidth="1"/>
    <col min="599" max="599" width="8.85546875" bestFit="1" customWidth="1"/>
    <col min="600" max="600" width="11.85546875" bestFit="1" customWidth="1"/>
    <col min="601" max="601" width="8.85546875" bestFit="1" customWidth="1"/>
    <col min="602" max="602" width="11.85546875" bestFit="1" customWidth="1"/>
    <col min="603" max="603" width="8.85546875" bestFit="1" customWidth="1"/>
    <col min="604" max="606" width="7" bestFit="1" customWidth="1"/>
    <col min="607" max="607" width="11.85546875" bestFit="1" customWidth="1"/>
    <col min="608" max="608" width="8.85546875" bestFit="1" customWidth="1"/>
    <col min="609" max="609" width="7" bestFit="1" customWidth="1"/>
    <col min="610" max="610" width="11.85546875" bestFit="1" customWidth="1"/>
    <col min="611" max="611" width="8.85546875" bestFit="1" customWidth="1"/>
    <col min="612" max="612" width="11.85546875" bestFit="1" customWidth="1"/>
    <col min="613" max="613" width="8.85546875" bestFit="1" customWidth="1"/>
    <col min="614" max="672" width="7" bestFit="1" customWidth="1"/>
    <col min="673" max="673" width="11.85546875" bestFit="1" customWidth="1"/>
    <col min="674" max="674" width="11.28515625" bestFit="1" customWidth="1"/>
  </cols>
  <sheetData>
    <row r="3" spans="1:4" x14ac:dyDescent="0.25">
      <c r="A3" s="72" t="s">
        <v>10</v>
      </c>
      <c r="B3" s="73"/>
      <c r="C3" s="73"/>
      <c r="D3" s="74"/>
    </row>
    <row r="4" spans="1:4" x14ac:dyDescent="0.25">
      <c r="A4" s="72" t="s">
        <v>4</v>
      </c>
      <c r="B4" s="72" t="s">
        <v>2</v>
      </c>
      <c r="C4" s="72" t="s">
        <v>7</v>
      </c>
      <c r="D4" s="74" t="s">
        <v>9</v>
      </c>
    </row>
    <row r="5" spans="1:4" x14ac:dyDescent="0.25">
      <c r="A5" s="75" t="s">
        <v>56</v>
      </c>
      <c r="B5" s="75" t="s">
        <v>54</v>
      </c>
      <c r="C5" s="75" t="s">
        <v>54</v>
      </c>
      <c r="D5" s="76">
        <v>0</v>
      </c>
    </row>
    <row r="6" spans="1:4" x14ac:dyDescent="0.25">
      <c r="A6" s="75" t="s">
        <v>75</v>
      </c>
      <c r="B6" s="75" t="s">
        <v>72</v>
      </c>
      <c r="C6" s="75" t="s">
        <v>72</v>
      </c>
      <c r="D6" s="76">
        <v>0</v>
      </c>
    </row>
    <row r="7" spans="1:4" x14ac:dyDescent="0.25">
      <c r="A7" s="75" t="s">
        <v>69</v>
      </c>
      <c r="B7" s="75" t="s">
        <v>64</v>
      </c>
      <c r="C7" s="75" t="s">
        <v>64</v>
      </c>
      <c r="D7" s="76">
        <v>0</v>
      </c>
    </row>
    <row r="8" spans="1:4" x14ac:dyDescent="0.25">
      <c r="A8" s="75" t="s">
        <v>12</v>
      </c>
      <c r="B8" s="75" t="s">
        <v>12</v>
      </c>
      <c r="C8" s="75" t="s">
        <v>12</v>
      </c>
      <c r="D8" s="76"/>
    </row>
    <row r="9" spans="1:4" x14ac:dyDescent="0.25">
      <c r="A9" s="75" t="s">
        <v>76</v>
      </c>
      <c r="B9" s="75" t="s">
        <v>72</v>
      </c>
      <c r="C9" s="75" t="s">
        <v>72</v>
      </c>
      <c r="D9" s="76">
        <v>0</v>
      </c>
    </row>
    <row r="10" spans="1:4" x14ac:dyDescent="0.25">
      <c r="A10" s="75" t="s">
        <v>78</v>
      </c>
      <c r="B10" s="75" t="s">
        <v>72</v>
      </c>
      <c r="C10" s="75" t="s">
        <v>72</v>
      </c>
      <c r="D10" s="76">
        <v>0</v>
      </c>
    </row>
    <row r="11" spans="1:4" x14ac:dyDescent="0.25">
      <c r="A11" s="75" t="s">
        <v>53</v>
      </c>
      <c r="B11" s="75" t="s">
        <v>54</v>
      </c>
      <c r="C11" s="75" t="s">
        <v>54</v>
      </c>
      <c r="D11" s="76">
        <v>0</v>
      </c>
    </row>
    <row r="12" spans="1:4" x14ac:dyDescent="0.25">
      <c r="A12" s="75" t="s">
        <v>67</v>
      </c>
      <c r="B12" s="75" t="s">
        <v>64</v>
      </c>
      <c r="C12" s="75" t="s">
        <v>64</v>
      </c>
      <c r="D12" s="76">
        <v>0</v>
      </c>
    </row>
    <row r="13" spans="1:4" x14ac:dyDescent="0.25">
      <c r="A13" s="75" t="s">
        <v>49</v>
      </c>
      <c r="B13" s="75" t="s">
        <v>48</v>
      </c>
      <c r="C13" s="75" t="s">
        <v>48</v>
      </c>
      <c r="D13" s="76">
        <v>0</v>
      </c>
    </row>
    <row r="14" spans="1:4" x14ac:dyDescent="0.25">
      <c r="A14" s="75" t="s">
        <v>59</v>
      </c>
      <c r="B14" s="75" t="s">
        <v>54</v>
      </c>
      <c r="C14" s="75" t="s">
        <v>54</v>
      </c>
      <c r="D14" s="76">
        <v>0</v>
      </c>
    </row>
    <row r="15" spans="1:4" x14ac:dyDescent="0.25">
      <c r="A15" s="75" t="s">
        <v>80</v>
      </c>
      <c r="B15" s="75" t="s">
        <v>81</v>
      </c>
      <c r="C15" s="75" t="s">
        <v>81</v>
      </c>
      <c r="D15" s="76">
        <v>0</v>
      </c>
    </row>
    <row r="16" spans="1:4" x14ac:dyDescent="0.25">
      <c r="A16" s="75" t="s">
        <v>44</v>
      </c>
      <c r="B16" s="75" t="s">
        <v>45</v>
      </c>
      <c r="C16" s="75" t="s">
        <v>45</v>
      </c>
      <c r="D16" s="76">
        <v>0</v>
      </c>
    </row>
    <row r="17" spans="1:4" x14ac:dyDescent="0.25">
      <c r="A17" s="75" t="s">
        <v>87</v>
      </c>
      <c r="B17" s="75" t="s">
        <v>86</v>
      </c>
      <c r="C17" s="75" t="s">
        <v>86</v>
      </c>
      <c r="D17" s="76">
        <v>0</v>
      </c>
    </row>
    <row r="18" spans="1:4" x14ac:dyDescent="0.25">
      <c r="A18" s="75" t="s">
        <v>77</v>
      </c>
      <c r="B18" s="75" t="s">
        <v>72</v>
      </c>
      <c r="C18" s="75" t="s">
        <v>72</v>
      </c>
      <c r="D18" s="76">
        <v>0</v>
      </c>
    </row>
    <row r="19" spans="1:4" x14ac:dyDescent="0.25">
      <c r="A19" s="75" t="s">
        <v>58</v>
      </c>
      <c r="B19" s="75" t="s">
        <v>54</v>
      </c>
      <c r="C19" s="75" t="s">
        <v>54</v>
      </c>
      <c r="D19" s="76">
        <v>0</v>
      </c>
    </row>
    <row r="20" spans="1:4" x14ac:dyDescent="0.25">
      <c r="A20" s="75" t="s">
        <v>70</v>
      </c>
      <c r="B20" s="75" t="s">
        <v>64</v>
      </c>
      <c r="C20" s="75" t="s">
        <v>64</v>
      </c>
      <c r="D20" s="76">
        <v>0</v>
      </c>
    </row>
    <row r="21" spans="1:4" x14ac:dyDescent="0.25">
      <c r="A21" s="75" t="s">
        <v>83</v>
      </c>
      <c r="B21" s="75" t="s">
        <v>81</v>
      </c>
      <c r="C21" s="75" t="s">
        <v>81</v>
      </c>
      <c r="D21" s="76">
        <v>0</v>
      </c>
    </row>
    <row r="22" spans="1:4" x14ac:dyDescent="0.25">
      <c r="A22" s="75" t="s">
        <v>65</v>
      </c>
      <c r="B22" s="75" t="s">
        <v>64</v>
      </c>
      <c r="C22" s="75" t="s">
        <v>64</v>
      </c>
      <c r="D22" s="76">
        <v>0</v>
      </c>
    </row>
    <row r="23" spans="1:4" x14ac:dyDescent="0.25">
      <c r="A23" s="75" t="s">
        <v>74</v>
      </c>
      <c r="B23" s="75" t="s">
        <v>72</v>
      </c>
      <c r="C23" s="75" t="s">
        <v>72</v>
      </c>
      <c r="D23" s="76">
        <v>0</v>
      </c>
    </row>
    <row r="24" spans="1:4" x14ac:dyDescent="0.25">
      <c r="A24" s="75" t="s">
        <v>61</v>
      </c>
      <c r="B24" s="75" t="s">
        <v>54</v>
      </c>
      <c r="C24" s="75" t="s">
        <v>54</v>
      </c>
      <c r="D24" s="76">
        <v>0</v>
      </c>
    </row>
    <row r="25" spans="1:4" x14ac:dyDescent="0.25">
      <c r="A25" s="75" t="s">
        <v>47</v>
      </c>
      <c r="B25" s="75" t="s">
        <v>48</v>
      </c>
      <c r="C25" s="75" t="s">
        <v>48</v>
      </c>
      <c r="D25" s="76">
        <v>0</v>
      </c>
    </row>
    <row r="26" spans="1:4" x14ac:dyDescent="0.25">
      <c r="A26" s="75" t="s">
        <v>57</v>
      </c>
      <c r="B26" s="75" t="s">
        <v>54</v>
      </c>
      <c r="C26" s="75" t="s">
        <v>54</v>
      </c>
      <c r="D26" s="76">
        <v>0</v>
      </c>
    </row>
    <row r="27" spans="1:4" x14ac:dyDescent="0.25">
      <c r="A27" s="75" t="s">
        <v>84</v>
      </c>
      <c r="B27" s="75" t="s">
        <v>81</v>
      </c>
      <c r="C27" s="75" t="s">
        <v>81</v>
      </c>
      <c r="D27" s="76">
        <v>0</v>
      </c>
    </row>
    <row r="28" spans="1:4" x14ac:dyDescent="0.25">
      <c r="A28" s="75" t="s">
        <v>63</v>
      </c>
      <c r="B28" s="75" t="s">
        <v>64</v>
      </c>
      <c r="C28" s="75" t="s">
        <v>64</v>
      </c>
      <c r="D28" s="76">
        <v>0</v>
      </c>
    </row>
    <row r="29" spans="1:4" x14ac:dyDescent="0.25">
      <c r="A29" s="75" t="s">
        <v>51</v>
      </c>
      <c r="B29" s="75" t="s">
        <v>48</v>
      </c>
      <c r="C29" s="75" t="s">
        <v>48</v>
      </c>
      <c r="D29" s="76">
        <v>0</v>
      </c>
    </row>
    <row r="30" spans="1:4" x14ac:dyDescent="0.25">
      <c r="A30" s="75" t="s">
        <v>85</v>
      </c>
      <c r="B30" s="75" t="s">
        <v>86</v>
      </c>
      <c r="C30" s="75" t="s">
        <v>43</v>
      </c>
      <c r="D30" s="76">
        <v>0</v>
      </c>
    </row>
    <row r="31" spans="1:4" x14ac:dyDescent="0.25">
      <c r="A31" s="75" t="s">
        <v>66</v>
      </c>
      <c r="B31" s="75" t="s">
        <v>64</v>
      </c>
      <c r="C31" s="75" t="s">
        <v>64</v>
      </c>
      <c r="D31" s="76">
        <v>0</v>
      </c>
    </row>
    <row r="32" spans="1:4" x14ac:dyDescent="0.25">
      <c r="A32" s="75" t="s">
        <v>82</v>
      </c>
      <c r="B32" s="75" t="s">
        <v>81</v>
      </c>
      <c r="C32" s="75" t="s">
        <v>81</v>
      </c>
      <c r="D32" s="76">
        <v>0</v>
      </c>
    </row>
    <row r="33" spans="1:4" x14ac:dyDescent="0.25">
      <c r="A33" s="75" t="s">
        <v>71</v>
      </c>
      <c r="B33" s="75" t="s">
        <v>72</v>
      </c>
      <c r="C33" s="75" t="s">
        <v>72</v>
      </c>
      <c r="D33" s="76">
        <v>0</v>
      </c>
    </row>
    <row r="34" spans="1:4" x14ac:dyDescent="0.25">
      <c r="A34" s="75" t="s">
        <v>68</v>
      </c>
      <c r="B34" s="75" t="s">
        <v>64</v>
      </c>
      <c r="C34" s="75" t="s">
        <v>64</v>
      </c>
      <c r="D34" s="76">
        <v>0</v>
      </c>
    </row>
    <row r="35" spans="1:4" x14ac:dyDescent="0.25">
      <c r="A35" s="77" t="s">
        <v>13</v>
      </c>
      <c r="B35" s="78"/>
      <c r="C35" s="78"/>
      <c r="D35" s="79">
        <v>0</v>
      </c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>
    <tabColor rgb="FFFFFF00"/>
  </sheetPr>
  <dimension ref="A1:D30"/>
  <sheetViews>
    <sheetView zoomScaleNormal="100" workbookViewId="0">
      <selection activeCell="E41" sqref="E41"/>
    </sheetView>
  </sheetViews>
  <sheetFormatPr baseColWidth="10" defaultRowHeight="15" x14ac:dyDescent="0.25"/>
  <cols>
    <col min="1" max="1" width="16.7109375" bestFit="1" customWidth="1"/>
    <col min="2" max="2" width="15.85546875" customWidth="1"/>
    <col min="3" max="3" width="19.7109375" customWidth="1"/>
    <col min="4" max="4" width="30.7109375" style="10" bestFit="1" customWidth="1"/>
    <col min="7" max="7" width="11.42578125" customWidth="1"/>
  </cols>
  <sheetData>
    <row r="1" spans="1:4" x14ac:dyDescent="0.25">
      <c r="A1" s="2" t="s">
        <v>4</v>
      </c>
      <c r="B1" s="2" t="s">
        <v>2</v>
      </c>
      <c r="C1" s="2" t="s">
        <v>7</v>
      </c>
      <c r="D1" s="8" t="s">
        <v>15</v>
      </c>
    </row>
    <row r="2" spans="1:4" ht="15" hidden="1" customHeight="1" x14ac:dyDescent="0.25">
      <c r="A2" s="47" t="s">
        <v>56</v>
      </c>
      <c r="B2" s="66" t="s">
        <v>54</v>
      </c>
      <c r="C2" s="47" t="s">
        <v>54</v>
      </c>
      <c r="D2" s="6" t="str">
        <f>IF(B2=C2,"OK","Article déclassé")</f>
        <v>OK</v>
      </c>
    </row>
    <row r="3" spans="1:4" hidden="1" x14ac:dyDescent="0.25">
      <c r="A3" s="47" t="s">
        <v>75</v>
      </c>
      <c r="B3" s="66" t="s">
        <v>72</v>
      </c>
      <c r="C3" s="47" t="s">
        <v>72</v>
      </c>
      <c r="D3" s="6" t="str">
        <f t="shared" ref="D3" si="0">IF(B3=C3,"OK","Article déclassé")</f>
        <v>OK</v>
      </c>
    </row>
    <row r="4" spans="1:4" hidden="1" x14ac:dyDescent="0.25">
      <c r="A4" s="47" t="s">
        <v>69</v>
      </c>
      <c r="B4" s="66" t="s">
        <v>64</v>
      </c>
      <c r="C4" s="47" t="s">
        <v>64</v>
      </c>
      <c r="D4" s="6" t="str">
        <f t="shared" ref="D4:D30" si="1">IF(B4=C4,"OK","Article déclassé")</f>
        <v>OK</v>
      </c>
    </row>
    <row r="5" spans="1:4" ht="15" hidden="1" customHeight="1" x14ac:dyDescent="0.25">
      <c r="A5" s="47" t="s">
        <v>76</v>
      </c>
      <c r="B5" s="66" t="s">
        <v>72</v>
      </c>
      <c r="C5" s="47" t="s">
        <v>72</v>
      </c>
      <c r="D5" s="6" t="str">
        <f t="shared" si="1"/>
        <v>OK</v>
      </c>
    </row>
    <row r="6" spans="1:4" ht="15" hidden="1" customHeight="1" x14ac:dyDescent="0.25">
      <c r="A6" s="47" t="s">
        <v>78</v>
      </c>
      <c r="B6" s="66" t="s">
        <v>72</v>
      </c>
      <c r="C6" s="47" t="s">
        <v>72</v>
      </c>
      <c r="D6" s="6" t="str">
        <f t="shared" si="1"/>
        <v>OK</v>
      </c>
    </row>
    <row r="7" spans="1:4" ht="15" hidden="1" customHeight="1" x14ac:dyDescent="0.25">
      <c r="A7" s="47" t="s">
        <v>53</v>
      </c>
      <c r="B7" s="66" t="s">
        <v>54</v>
      </c>
      <c r="C7" s="47" t="s">
        <v>54</v>
      </c>
      <c r="D7" s="6" t="str">
        <f t="shared" si="1"/>
        <v>OK</v>
      </c>
    </row>
    <row r="8" spans="1:4" hidden="1" x14ac:dyDescent="0.25">
      <c r="A8" s="47" t="s">
        <v>67</v>
      </c>
      <c r="B8" s="66" t="s">
        <v>64</v>
      </c>
      <c r="C8" s="47" t="s">
        <v>64</v>
      </c>
      <c r="D8" s="6" t="str">
        <f t="shared" si="1"/>
        <v>OK</v>
      </c>
    </row>
    <row r="9" spans="1:4" hidden="1" x14ac:dyDescent="0.25">
      <c r="A9" s="47" t="s">
        <v>49</v>
      </c>
      <c r="B9" s="66" t="s">
        <v>48</v>
      </c>
      <c r="C9" s="47" t="s">
        <v>48</v>
      </c>
      <c r="D9" s="6" t="str">
        <f t="shared" si="1"/>
        <v>OK</v>
      </c>
    </row>
    <row r="10" spans="1:4" hidden="1" x14ac:dyDescent="0.25">
      <c r="A10" s="47" t="s">
        <v>59</v>
      </c>
      <c r="B10" s="66" t="s">
        <v>54</v>
      </c>
      <c r="C10" s="47" t="s">
        <v>54</v>
      </c>
      <c r="D10" s="6" t="str">
        <f t="shared" si="1"/>
        <v>OK</v>
      </c>
    </row>
    <row r="11" spans="1:4" hidden="1" x14ac:dyDescent="0.25">
      <c r="A11" s="47" t="s">
        <v>80</v>
      </c>
      <c r="B11" s="66" t="s">
        <v>81</v>
      </c>
      <c r="C11" s="47" t="s">
        <v>81</v>
      </c>
      <c r="D11" s="6" t="str">
        <f t="shared" si="1"/>
        <v>OK</v>
      </c>
    </row>
    <row r="12" spans="1:4" hidden="1" x14ac:dyDescent="0.25">
      <c r="A12" s="47" t="s">
        <v>44</v>
      </c>
      <c r="B12" s="66" t="s">
        <v>45</v>
      </c>
      <c r="C12" s="47" t="s">
        <v>45</v>
      </c>
      <c r="D12" s="6" t="str">
        <f t="shared" si="1"/>
        <v>OK</v>
      </c>
    </row>
    <row r="13" spans="1:4" hidden="1" x14ac:dyDescent="0.25">
      <c r="A13" s="47" t="s">
        <v>87</v>
      </c>
      <c r="B13" s="66" t="s">
        <v>86</v>
      </c>
      <c r="C13" s="47" t="s">
        <v>86</v>
      </c>
      <c r="D13" s="6" t="str">
        <f t="shared" si="1"/>
        <v>OK</v>
      </c>
    </row>
    <row r="14" spans="1:4" ht="15" hidden="1" customHeight="1" x14ac:dyDescent="0.25">
      <c r="A14" s="47" t="s">
        <v>77</v>
      </c>
      <c r="B14" s="66" t="s">
        <v>72</v>
      </c>
      <c r="C14" s="47" t="s">
        <v>72</v>
      </c>
      <c r="D14" s="6" t="str">
        <f t="shared" si="1"/>
        <v>OK</v>
      </c>
    </row>
    <row r="15" spans="1:4" hidden="1" x14ac:dyDescent="0.25">
      <c r="A15" s="47" t="s">
        <v>58</v>
      </c>
      <c r="B15" s="66" t="s">
        <v>54</v>
      </c>
      <c r="C15" s="47" t="s">
        <v>54</v>
      </c>
      <c r="D15" s="6" t="str">
        <f t="shared" si="1"/>
        <v>OK</v>
      </c>
    </row>
    <row r="16" spans="1:4" hidden="1" x14ac:dyDescent="0.25">
      <c r="A16" s="47" t="s">
        <v>70</v>
      </c>
      <c r="B16" s="66" t="s">
        <v>64</v>
      </c>
      <c r="C16" s="62" t="s">
        <v>64</v>
      </c>
      <c r="D16" s="6" t="str">
        <f t="shared" si="1"/>
        <v>OK</v>
      </c>
    </row>
    <row r="17" spans="1:4" hidden="1" x14ac:dyDescent="0.25">
      <c r="A17" s="47" t="s">
        <v>83</v>
      </c>
      <c r="B17" s="66" t="s">
        <v>81</v>
      </c>
      <c r="C17" s="47" t="s">
        <v>81</v>
      </c>
      <c r="D17" s="6" t="str">
        <f t="shared" si="1"/>
        <v>OK</v>
      </c>
    </row>
    <row r="18" spans="1:4" hidden="1" x14ac:dyDescent="0.25">
      <c r="A18" s="47" t="s">
        <v>65</v>
      </c>
      <c r="B18" s="66" t="s">
        <v>64</v>
      </c>
      <c r="C18" s="47" t="s">
        <v>64</v>
      </c>
      <c r="D18" s="6" t="str">
        <f t="shared" si="1"/>
        <v>OK</v>
      </c>
    </row>
    <row r="19" spans="1:4" hidden="1" x14ac:dyDescent="0.25">
      <c r="A19" s="47" t="s">
        <v>74</v>
      </c>
      <c r="B19" s="66" t="s">
        <v>72</v>
      </c>
      <c r="C19" s="47" t="s">
        <v>72</v>
      </c>
      <c r="D19" s="6" t="str">
        <f t="shared" si="1"/>
        <v>OK</v>
      </c>
    </row>
    <row r="20" spans="1:4" hidden="1" x14ac:dyDescent="0.25">
      <c r="A20" s="47" t="s">
        <v>61</v>
      </c>
      <c r="B20" s="66" t="s">
        <v>54</v>
      </c>
      <c r="C20" s="47" t="s">
        <v>54</v>
      </c>
      <c r="D20" s="6" t="str">
        <f t="shared" si="1"/>
        <v>OK</v>
      </c>
    </row>
    <row r="21" spans="1:4" ht="15" hidden="1" customHeight="1" x14ac:dyDescent="0.25">
      <c r="A21" s="47" t="s">
        <v>47</v>
      </c>
      <c r="B21" s="66" t="s">
        <v>48</v>
      </c>
      <c r="C21" s="47" t="s">
        <v>48</v>
      </c>
      <c r="D21" s="6" t="str">
        <f t="shared" si="1"/>
        <v>OK</v>
      </c>
    </row>
    <row r="22" spans="1:4" ht="15" hidden="1" customHeight="1" x14ac:dyDescent="0.25">
      <c r="A22" s="47" t="s">
        <v>57</v>
      </c>
      <c r="B22" s="66" t="s">
        <v>54</v>
      </c>
      <c r="C22" s="47" t="s">
        <v>54</v>
      </c>
      <c r="D22" s="6" t="str">
        <f t="shared" si="1"/>
        <v>OK</v>
      </c>
    </row>
    <row r="23" spans="1:4" ht="15" hidden="1" customHeight="1" x14ac:dyDescent="0.25">
      <c r="A23" s="47" t="s">
        <v>84</v>
      </c>
      <c r="B23" s="66" t="s">
        <v>81</v>
      </c>
      <c r="C23" s="47" t="s">
        <v>81</v>
      </c>
      <c r="D23" s="6" t="str">
        <f t="shared" si="1"/>
        <v>OK</v>
      </c>
    </row>
    <row r="24" spans="1:4" ht="15" hidden="1" customHeight="1" x14ac:dyDescent="0.25">
      <c r="A24" s="47" t="s">
        <v>63</v>
      </c>
      <c r="B24" s="66" t="s">
        <v>64</v>
      </c>
      <c r="C24" s="47" t="s">
        <v>64</v>
      </c>
      <c r="D24" s="6" t="str">
        <f t="shared" si="1"/>
        <v>OK</v>
      </c>
    </row>
    <row r="25" spans="1:4" hidden="1" x14ac:dyDescent="0.25">
      <c r="A25" s="47" t="s">
        <v>51</v>
      </c>
      <c r="B25" s="66" t="s">
        <v>48</v>
      </c>
      <c r="C25" s="47" t="s">
        <v>48</v>
      </c>
      <c r="D25" s="6" t="str">
        <f t="shared" si="1"/>
        <v>OK</v>
      </c>
    </row>
    <row r="26" spans="1:4" x14ac:dyDescent="0.25">
      <c r="A26" s="47" t="s">
        <v>85</v>
      </c>
      <c r="B26" s="66" t="s">
        <v>86</v>
      </c>
      <c r="C26" s="47" t="s">
        <v>43</v>
      </c>
      <c r="D26" s="6" t="str">
        <f t="shared" si="1"/>
        <v>Article déclassé</v>
      </c>
    </row>
    <row r="27" spans="1:4" ht="15" hidden="1" customHeight="1" x14ac:dyDescent="0.25">
      <c r="A27" s="47" t="s">
        <v>66</v>
      </c>
      <c r="B27" s="66" t="s">
        <v>64</v>
      </c>
      <c r="C27" s="47" t="s">
        <v>64</v>
      </c>
      <c r="D27" s="6" t="str">
        <f t="shared" si="1"/>
        <v>OK</v>
      </c>
    </row>
    <row r="28" spans="1:4" ht="15" hidden="1" customHeight="1" x14ac:dyDescent="0.25">
      <c r="A28" s="47" t="s">
        <v>82</v>
      </c>
      <c r="B28" s="66" t="s">
        <v>81</v>
      </c>
      <c r="C28" s="47" t="s">
        <v>81</v>
      </c>
      <c r="D28" s="6" t="str">
        <f t="shared" si="1"/>
        <v>OK</v>
      </c>
    </row>
    <row r="29" spans="1:4" ht="15" hidden="1" customHeight="1" x14ac:dyDescent="0.25">
      <c r="A29" s="47" t="s">
        <v>71</v>
      </c>
      <c r="B29" s="66" t="s">
        <v>72</v>
      </c>
      <c r="C29" s="47" t="s">
        <v>72</v>
      </c>
      <c r="D29" s="6" t="str">
        <f t="shared" si="1"/>
        <v>OK</v>
      </c>
    </row>
    <row r="30" spans="1:4" ht="15" hidden="1" customHeight="1" x14ac:dyDescent="0.25">
      <c r="A30" s="47" t="s">
        <v>68</v>
      </c>
      <c r="B30" s="66" t="s">
        <v>64</v>
      </c>
      <c r="C30" s="47" t="s">
        <v>64</v>
      </c>
      <c r="D30" s="6" t="str">
        <f t="shared" si="1"/>
        <v>OK</v>
      </c>
    </row>
  </sheetData>
  <sheetProtection formatCells="0" formatColumns="0" formatRows="0" insertColumns="0" insertRows="0" insertHyperlinks="0" deleteColumns="0" deleteRows="0" sort="0" autoFilter="0" pivotTables="0"/>
  <autoFilter ref="A1:D30" xr:uid="{00000000-0009-0000-0000-000003000000}">
    <filterColumn colId="3">
      <filters>
        <filter val="Article déclassé"/>
      </filters>
    </filterColumn>
    <sortState ref="A4:D318">
      <sortCondition ref="B1:B325"/>
    </sortState>
  </autoFilter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REMISE EN CASIER DES PDR DECLASSEES&amp;R&amp;D
T0349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B34"/>
  <sheetViews>
    <sheetView workbookViewId="0">
      <selection activeCell="B18" sqref="B18"/>
    </sheetView>
  </sheetViews>
  <sheetFormatPr baseColWidth="10" defaultRowHeight="15" x14ac:dyDescent="0.25"/>
  <cols>
    <col min="1" max="1" width="21" bestFit="1" customWidth="1"/>
    <col min="2" max="2" width="29.140625" bestFit="1" customWidth="1"/>
  </cols>
  <sheetData>
    <row r="3" spans="1:2" x14ac:dyDescent="0.25">
      <c r="A3" s="3" t="s">
        <v>11</v>
      </c>
      <c r="B3" t="s">
        <v>14</v>
      </c>
    </row>
    <row r="4" spans="1:2" x14ac:dyDescent="0.25">
      <c r="A4" s="4" t="s">
        <v>12</v>
      </c>
      <c r="B4" s="5"/>
    </row>
    <row r="5" spans="1:2" x14ac:dyDescent="0.25">
      <c r="A5" s="4" t="s">
        <v>68</v>
      </c>
      <c r="B5" s="5">
        <v>0</v>
      </c>
    </row>
    <row r="6" spans="1:2" x14ac:dyDescent="0.25">
      <c r="A6" s="4" t="s">
        <v>56</v>
      </c>
      <c r="B6" s="5">
        <v>0</v>
      </c>
    </row>
    <row r="7" spans="1:2" x14ac:dyDescent="0.25">
      <c r="A7" s="4" t="s">
        <v>71</v>
      </c>
      <c r="B7" s="5">
        <v>0</v>
      </c>
    </row>
    <row r="8" spans="1:2" x14ac:dyDescent="0.25">
      <c r="A8" s="4" t="s">
        <v>78</v>
      </c>
      <c r="B8" s="5">
        <v>0</v>
      </c>
    </row>
    <row r="9" spans="1:2" x14ac:dyDescent="0.25">
      <c r="A9" s="4" t="s">
        <v>67</v>
      </c>
      <c r="B9" s="5">
        <v>0</v>
      </c>
    </row>
    <row r="10" spans="1:2" x14ac:dyDescent="0.25">
      <c r="A10" s="4" t="s">
        <v>59</v>
      </c>
      <c r="B10" s="5">
        <v>0</v>
      </c>
    </row>
    <row r="11" spans="1:2" x14ac:dyDescent="0.25">
      <c r="A11" s="4" t="s">
        <v>44</v>
      </c>
      <c r="B11" s="5">
        <v>0</v>
      </c>
    </row>
    <row r="12" spans="1:2" x14ac:dyDescent="0.25">
      <c r="A12" s="4" t="s">
        <v>77</v>
      </c>
      <c r="B12" s="5">
        <v>0</v>
      </c>
    </row>
    <row r="13" spans="1:2" x14ac:dyDescent="0.25">
      <c r="A13" s="4" t="s">
        <v>70</v>
      </c>
      <c r="B13" s="5">
        <v>0</v>
      </c>
    </row>
    <row r="14" spans="1:2" x14ac:dyDescent="0.25">
      <c r="A14" s="4" t="s">
        <v>65</v>
      </c>
      <c r="B14" s="5">
        <v>0</v>
      </c>
    </row>
    <row r="15" spans="1:2" x14ac:dyDescent="0.25">
      <c r="A15" s="4" t="s">
        <v>61</v>
      </c>
      <c r="B15" s="5">
        <v>0</v>
      </c>
    </row>
    <row r="16" spans="1:2" x14ac:dyDescent="0.25">
      <c r="A16" s="4" t="s">
        <v>57</v>
      </c>
      <c r="B16" s="5">
        <v>0</v>
      </c>
    </row>
    <row r="17" spans="1:2" x14ac:dyDescent="0.25">
      <c r="A17" s="4" t="s">
        <v>63</v>
      </c>
      <c r="B17" s="5">
        <v>0</v>
      </c>
    </row>
    <row r="18" spans="1:2" x14ac:dyDescent="0.25">
      <c r="A18" s="4" t="s">
        <v>85</v>
      </c>
      <c r="B18" s="5">
        <v>0</v>
      </c>
    </row>
    <row r="19" spans="1:2" x14ac:dyDescent="0.25">
      <c r="A19" s="4" t="s">
        <v>82</v>
      </c>
      <c r="B19" s="5">
        <v>0</v>
      </c>
    </row>
    <row r="20" spans="1:2" x14ac:dyDescent="0.25">
      <c r="A20" s="4" t="s">
        <v>58</v>
      </c>
      <c r="B20" s="5">
        <v>0</v>
      </c>
    </row>
    <row r="21" spans="1:2" x14ac:dyDescent="0.25">
      <c r="A21" s="4" t="s">
        <v>53</v>
      </c>
      <c r="B21" s="5">
        <v>0</v>
      </c>
    </row>
    <row r="22" spans="1:2" x14ac:dyDescent="0.25">
      <c r="A22" s="4" t="s">
        <v>83</v>
      </c>
      <c r="B22" s="5">
        <v>0</v>
      </c>
    </row>
    <row r="23" spans="1:2" x14ac:dyDescent="0.25">
      <c r="A23" s="4" t="s">
        <v>69</v>
      </c>
      <c r="B23" s="5">
        <v>0</v>
      </c>
    </row>
    <row r="24" spans="1:2" x14ac:dyDescent="0.25">
      <c r="A24" s="4" t="s">
        <v>74</v>
      </c>
      <c r="B24" s="5">
        <v>0</v>
      </c>
    </row>
    <row r="25" spans="1:2" x14ac:dyDescent="0.25">
      <c r="A25" s="4" t="s">
        <v>49</v>
      </c>
      <c r="B25" s="5">
        <v>0</v>
      </c>
    </row>
    <row r="26" spans="1:2" x14ac:dyDescent="0.25">
      <c r="A26" s="4" t="s">
        <v>47</v>
      </c>
      <c r="B26" s="5">
        <v>0</v>
      </c>
    </row>
    <row r="27" spans="1:2" x14ac:dyDescent="0.25">
      <c r="A27" s="4" t="s">
        <v>75</v>
      </c>
      <c r="B27" s="5">
        <v>0</v>
      </c>
    </row>
    <row r="28" spans="1:2" x14ac:dyDescent="0.25">
      <c r="A28" s="4" t="s">
        <v>84</v>
      </c>
      <c r="B28" s="5">
        <v>0</v>
      </c>
    </row>
    <row r="29" spans="1:2" x14ac:dyDescent="0.25">
      <c r="A29" s="4" t="s">
        <v>80</v>
      </c>
      <c r="B29" s="5">
        <v>0</v>
      </c>
    </row>
    <row r="30" spans="1:2" x14ac:dyDescent="0.25">
      <c r="A30" s="4" t="s">
        <v>51</v>
      </c>
      <c r="B30" s="5">
        <v>0</v>
      </c>
    </row>
    <row r="31" spans="1:2" x14ac:dyDescent="0.25">
      <c r="A31" s="4" t="s">
        <v>76</v>
      </c>
      <c r="B31" s="5">
        <v>0</v>
      </c>
    </row>
    <row r="32" spans="1:2" x14ac:dyDescent="0.25">
      <c r="A32" s="4" t="s">
        <v>66</v>
      </c>
      <c r="B32" s="5">
        <v>0</v>
      </c>
    </row>
    <row r="33" spans="1:2" x14ac:dyDescent="0.25">
      <c r="A33" s="4" t="s">
        <v>87</v>
      </c>
      <c r="B33" s="5">
        <v>0</v>
      </c>
    </row>
    <row r="34" spans="1:2" x14ac:dyDescent="0.25">
      <c r="A34" s="4" t="s">
        <v>13</v>
      </c>
      <c r="B34" s="5">
        <v>0</v>
      </c>
    </row>
  </sheetData>
  <sheetProtection formatCells="0" formatColumns="0" formatRows="0" insertColumns="0" insertRows="0" insertHyperlinks="0" deleteColumns="0" deleteRows="0" sort="0" autoFilter="0" pivotTables="0"/>
  <autoFilter ref="A3:B950" xr:uid="{00000000-0009-0000-0000-000004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D132"/>
  <sheetViews>
    <sheetView workbookViewId="0">
      <selection activeCell="F10" sqref="F10"/>
    </sheetView>
  </sheetViews>
  <sheetFormatPr baseColWidth="10" defaultRowHeight="15" x14ac:dyDescent="0.25"/>
  <cols>
    <col min="1" max="1" width="16.7109375" style="7" bestFit="1" customWidth="1"/>
    <col min="2" max="2" width="15.85546875" style="10" customWidth="1"/>
    <col min="3" max="3" width="13.85546875" customWidth="1"/>
  </cols>
  <sheetData>
    <row r="1" spans="1:4" ht="30" x14ac:dyDescent="0.25">
      <c r="A1" s="8" t="s">
        <v>4</v>
      </c>
      <c r="B1" s="9" t="s">
        <v>16</v>
      </c>
      <c r="C1" s="50" t="s">
        <v>33</v>
      </c>
      <c r="D1" s="46" t="s">
        <v>41</v>
      </c>
    </row>
    <row r="2" spans="1:4" x14ac:dyDescent="0.25">
      <c r="A2" s="64" t="s">
        <v>78</v>
      </c>
      <c r="B2" s="64" t="s">
        <v>79</v>
      </c>
      <c r="C2" s="63">
        <f>IFERROR(VLOOKUP(A2,'Base INCADEA'!A:E,4,0),0)</f>
        <v>0.75</v>
      </c>
      <c r="D2" s="63">
        <f t="shared" ref="D2:D64" si="0">C2*B2</f>
        <v>26.25</v>
      </c>
    </row>
    <row r="3" spans="1:4" x14ac:dyDescent="0.25">
      <c r="A3" s="64" t="s">
        <v>67</v>
      </c>
      <c r="B3" s="64" t="s">
        <v>46</v>
      </c>
      <c r="C3" s="63">
        <f>IFERROR(VLOOKUP(A3,'Base INCADEA'!A:E,4,0),0)</f>
        <v>64.768000000000001</v>
      </c>
      <c r="D3" s="63">
        <f t="shared" si="0"/>
        <v>64.768000000000001</v>
      </c>
    </row>
    <row r="4" spans="1:4" x14ac:dyDescent="0.25">
      <c r="A4" s="64" t="s">
        <v>59</v>
      </c>
      <c r="B4" s="64" t="s">
        <v>60</v>
      </c>
      <c r="C4" s="63">
        <f>IFERROR(VLOOKUP(A4,'Base INCADEA'!A:E,4,0),0)</f>
        <v>3.48</v>
      </c>
      <c r="D4" s="63">
        <f t="shared" si="0"/>
        <v>6.96</v>
      </c>
    </row>
    <row r="5" spans="1:4" x14ac:dyDescent="0.25">
      <c r="A5" s="64" t="s">
        <v>71</v>
      </c>
      <c r="B5" s="64" t="s">
        <v>73</v>
      </c>
      <c r="C5" s="63">
        <f>IFERROR(VLOOKUP(A5,'Base INCADEA'!A:E,4,0),0)</f>
        <v>52.371000000000002</v>
      </c>
      <c r="D5" s="63">
        <f t="shared" si="0"/>
        <v>418.96800000000002</v>
      </c>
    </row>
    <row r="6" spans="1:4" x14ac:dyDescent="0.25">
      <c r="A6" s="64" t="s">
        <v>44</v>
      </c>
      <c r="B6" s="64" t="s">
        <v>46</v>
      </c>
      <c r="C6" s="63">
        <f>IFERROR(VLOOKUP(A6,'Base INCADEA'!A:E,4,0),0)</f>
        <v>742.37199999999996</v>
      </c>
      <c r="D6" s="63">
        <f t="shared" si="0"/>
        <v>742.37199999999996</v>
      </c>
    </row>
    <row r="7" spans="1:4" x14ac:dyDescent="0.25">
      <c r="A7" s="64" t="s">
        <v>77</v>
      </c>
      <c r="B7" s="64" t="s">
        <v>60</v>
      </c>
      <c r="C7" s="63">
        <f>IFERROR(VLOOKUP(A7,'Base INCADEA'!A:E,4,0),0)</f>
        <v>65.888000000000005</v>
      </c>
      <c r="D7" s="63">
        <f t="shared" si="0"/>
        <v>131.77600000000001</v>
      </c>
    </row>
    <row r="8" spans="1:4" x14ac:dyDescent="0.25">
      <c r="A8" s="64" t="s">
        <v>70</v>
      </c>
      <c r="B8" s="64" t="s">
        <v>52</v>
      </c>
      <c r="C8" s="63">
        <f>IFERROR(VLOOKUP(A8,'Base INCADEA'!A:E,4,0),0)</f>
        <v>1.4590000000000001</v>
      </c>
      <c r="D8" s="63">
        <f t="shared" si="0"/>
        <v>17.508000000000003</v>
      </c>
    </row>
    <row r="9" spans="1:4" x14ac:dyDescent="0.25">
      <c r="A9" s="64" t="s">
        <v>65</v>
      </c>
      <c r="B9" s="64" t="s">
        <v>46</v>
      </c>
      <c r="C9" s="63">
        <f>IFERROR(VLOOKUP(A9,'Base INCADEA'!A:E,4,0),0)</f>
        <v>5.9260000000000002</v>
      </c>
      <c r="D9" s="63">
        <f t="shared" si="0"/>
        <v>5.9260000000000002</v>
      </c>
    </row>
    <row r="10" spans="1:4" x14ac:dyDescent="0.25">
      <c r="A10" s="64" t="s">
        <v>61</v>
      </c>
      <c r="B10" s="64" t="s">
        <v>62</v>
      </c>
      <c r="C10" s="63">
        <f>IFERROR(VLOOKUP(A10,'Base INCADEA'!A:E,4,0),0)</f>
        <v>0.42499999999999999</v>
      </c>
      <c r="D10" s="63">
        <f t="shared" si="0"/>
        <v>12.75</v>
      </c>
    </row>
    <row r="11" spans="1:4" x14ac:dyDescent="0.25">
      <c r="A11" s="64" t="s">
        <v>57</v>
      </c>
      <c r="B11" s="64" t="s">
        <v>46</v>
      </c>
      <c r="C11" s="63">
        <f>IFERROR(VLOOKUP(A11,'Base INCADEA'!A:E,4,0),0)</f>
        <v>159.38900000000001</v>
      </c>
      <c r="D11" s="63">
        <f t="shared" si="0"/>
        <v>159.38900000000001</v>
      </c>
    </row>
    <row r="12" spans="1:4" x14ac:dyDescent="0.25">
      <c r="A12" s="64" t="s">
        <v>63</v>
      </c>
      <c r="B12" s="64" t="s">
        <v>46</v>
      </c>
      <c r="C12" s="63">
        <f>IFERROR(VLOOKUP(A12,'Base INCADEA'!A:E,4,0),0)</f>
        <v>85.507999999999996</v>
      </c>
      <c r="D12" s="63">
        <f t="shared" si="0"/>
        <v>85.507999999999996</v>
      </c>
    </row>
    <row r="13" spans="1:4" x14ac:dyDescent="0.25">
      <c r="A13" s="64" t="s">
        <v>85</v>
      </c>
      <c r="B13" s="64" t="s">
        <v>46</v>
      </c>
      <c r="C13" s="63">
        <f>IFERROR(VLOOKUP(A13,'Base INCADEA'!A:E,4,0),0)</f>
        <v>0</v>
      </c>
      <c r="D13" s="63">
        <f t="shared" si="0"/>
        <v>0</v>
      </c>
    </row>
    <row r="14" spans="1:4" x14ac:dyDescent="0.25">
      <c r="A14" s="64" t="s">
        <v>82</v>
      </c>
      <c r="B14" s="64" t="s">
        <v>46</v>
      </c>
      <c r="C14" s="63">
        <f>IFERROR(VLOOKUP(A14,'Base INCADEA'!A:E,4,0),0)</f>
        <v>425.52</v>
      </c>
      <c r="D14" s="63">
        <f t="shared" si="0"/>
        <v>425.52</v>
      </c>
    </row>
    <row r="15" spans="1:4" x14ac:dyDescent="0.25">
      <c r="A15" s="64" t="s">
        <v>68</v>
      </c>
      <c r="B15" s="64" t="s">
        <v>46</v>
      </c>
      <c r="C15" s="63">
        <f>IFERROR(VLOOKUP(A15,'Base INCADEA'!A:E,4,0),0)</f>
        <v>768.57799999999997</v>
      </c>
      <c r="D15" s="63">
        <f t="shared" si="0"/>
        <v>768.57799999999997</v>
      </c>
    </row>
    <row r="16" spans="1:4" x14ac:dyDescent="0.25">
      <c r="A16" s="64" t="s">
        <v>56</v>
      </c>
      <c r="B16" s="64" t="s">
        <v>46</v>
      </c>
      <c r="C16" s="63">
        <f>IFERROR(VLOOKUP(A16,'Base INCADEA'!A:E,4,0),0)</f>
        <v>768.57899999999995</v>
      </c>
      <c r="D16" s="63">
        <f t="shared" si="0"/>
        <v>768.57899999999995</v>
      </c>
    </row>
    <row r="17" spans="1:4" x14ac:dyDescent="0.25">
      <c r="A17" s="64" t="s">
        <v>58</v>
      </c>
      <c r="B17" s="64" t="s">
        <v>46</v>
      </c>
      <c r="C17" s="63">
        <f>IFERROR(VLOOKUP(A17,'Base INCADEA'!A:E,4,0),0)</f>
        <v>5.55</v>
      </c>
      <c r="D17" s="63">
        <f t="shared" si="0"/>
        <v>5.55</v>
      </c>
    </row>
    <row r="18" spans="1:4" x14ac:dyDescent="0.25">
      <c r="A18" s="64" t="s">
        <v>53</v>
      </c>
      <c r="B18" s="64" t="s">
        <v>55</v>
      </c>
      <c r="C18" s="63">
        <f>IFERROR(VLOOKUP(A18,'Base INCADEA'!A:E,4,0),0)</f>
        <v>35.795999999999999</v>
      </c>
      <c r="D18" s="63">
        <f t="shared" si="0"/>
        <v>107.38800000000001</v>
      </c>
    </row>
    <row r="19" spans="1:4" x14ac:dyDescent="0.25">
      <c r="A19" s="64" t="s">
        <v>83</v>
      </c>
      <c r="B19" s="64" t="s">
        <v>46</v>
      </c>
      <c r="C19" s="63">
        <f>IFERROR(VLOOKUP(A19,'Base INCADEA'!A:E,4,0),0)</f>
        <v>107.86799999999999</v>
      </c>
      <c r="D19" s="63">
        <f t="shared" si="0"/>
        <v>107.86799999999999</v>
      </c>
    </row>
    <row r="20" spans="1:4" x14ac:dyDescent="0.25">
      <c r="A20" s="64" t="s">
        <v>69</v>
      </c>
      <c r="B20" s="64" t="s">
        <v>46</v>
      </c>
      <c r="C20" s="63">
        <f>IFERROR(VLOOKUP(A20,'Base INCADEA'!A:E,4,0),0)</f>
        <v>41.758000000000003</v>
      </c>
      <c r="D20" s="63">
        <f t="shared" si="0"/>
        <v>41.758000000000003</v>
      </c>
    </row>
    <row r="21" spans="1:4" x14ac:dyDescent="0.25">
      <c r="A21" s="64" t="s">
        <v>74</v>
      </c>
      <c r="B21" s="64" t="s">
        <v>60</v>
      </c>
      <c r="C21" s="63">
        <f>IFERROR(VLOOKUP(A21,'Base INCADEA'!A:E,4,0),0)</f>
        <v>28.984999999999999</v>
      </c>
      <c r="D21" s="63">
        <f t="shared" si="0"/>
        <v>57.97</v>
      </c>
    </row>
    <row r="22" spans="1:4" x14ac:dyDescent="0.25">
      <c r="A22" s="64" t="s">
        <v>49</v>
      </c>
      <c r="B22" s="64" t="s">
        <v>50</v>
      </c>
      <c r="C22" s="63">
        <f>IFERROR(VLOOKUP(A22,'Base INCADEA'!A:E,4,0),0)</f>
        <v>51.808</v>
      </c>
      <c r="D22" s="63">
        <f t="shared" si="0"/>
        <v>207.232</v>
      </c>
    </row>
    <row r="23" spans="1:4" x14ac:dyDescent="0.25">
      <c r="A23" s="64" t="s">
        <v>47</v>
      </c>
      <c r="B23" s="64" t="s">
        <v>46</v>
      </c>
      <c r="C23" s="63">
        <f>IFERROR(VLOOKUP(A23,'Base INCADEA'!A:E,4,0),0)</f>
        <v>13.856999999999999</v>
      </c>
      <c r="D23" s="63">
        <f t="shared" si="0"/>
        <v>13.856999999999999</v>
      </c>
    </row>
    <row r="24" spans="1:4" x14ac:dyDescent="0.25">
      <c r="A24" s="64" t="s">
        <v>75</v>
      </c>
      <c r="B24" s="64" t="s">
        <v>60</v>
      </c>
      <c r="C24" s="63">
        <f>IFERROR(VLOOKUP(A24,'Base INCADEA'!A:E,4,0),0)</f>
        <v>309.73599999999999</v>
      </c>
      <c r="D24" s="63">
        <f t="shared" si="0"/>
        <v>619.47199999999998</v>
      </c>
    </row>
    <row r="25" spans="1:4" x14ac:dyDescent="0.25">
      <c r="A25" s="64" t="s">
        <v>84</v>
      </c>
      <c r="B25" s="64" t="s">
        <v>46</v>
      </c>
      <c r="C25" s="63">
        <f>IFERROR(VLOOKUP(A25,'Base INCADEA'!A:E,4,0),0)</f>
        <v>192.84200000000001</v>
      </c>
      <c r="D25" s="63">
        <f t="shared" si="0"/>
        <v>192.84200000000001</v>
      </c>
    </row>
    <row r="26" spans="1:4" x14ac:dyDescent="0.25">
      <c r="A26" s="64" t="s">
        <v>80</v>
      </c>
      <c r="B26" s="64" t="s">
        <v>73</v>
      </c>
      <c r="C26" s="63">
        <f>IFERROR(VLOOKUP(A26,'Base INCADEA'!A:E,4,0),0)</f>
        <v>170.74199999999999</v>
      </c>
      <c r="D26" s="63">
        <f t="shared" si="0"/>
        <v>1365.9359999999999</v>
      </c>
    </row>
    <row r="27" spans="1:4" x14ac:dyDescent="0.25">
      <c r="A27" s="64" t="s">
        <v>51</v>
      </c>
      <c r="B27" s="64" t="s">
        <v>52</v>
      </c>
      <c r="C27" s="63">
        <f>IFERROR(VLOOKUP(A27,'Base INCADEA'!A:E,4,0),0)</f>
        <v>18.233000000000001</v>
      </c>
      <c r="D27" s="63">
        <f t="shared" si="0"/>
        <v>218.79599999999999</v>
      </c>
    </row>
    <row r="28" spans="1:4" x14ac:dyDescent="0.25">
      <c r="A28" s="64" t="s">
        <v>76</v>
      </c>
      <c r="B28" s="64" t="s">
        <v>46</v>
      </c>
      <c r="C28" s="63">
        <f>IFERROR(VLOOKUP(A28,'Base INCADEA'!A:E,4,0),0)</f>
        <v>187.96899999999999</v>
      </c>
      <c r="D28" s="63">
        <f t="shared" si="0"/>
        <v>187.96899999999999</v>
      </c>
    </row>
    <row r="29" spans="1:4" x14ac:dyDescent="0.25">
      <c r="A29" s="64" t="s">
        <v>66</v>
      </c>
      <c r="B29" s="64" t="s">
        <v>46</v>
      </c>
      <c r="C29" s="63">
        <f>IFERROR(VLOOKUP(A29,'Base INCADEA'!A:E,4,0),0)</f>
        <v>5.1769999999999996</v>
      </c>
      <c r="D29" s="63">
        <f t="shared" si="0"/>
        <v>5.1769999999999996</v>
      </c>
    </row>
    <row r="30" spans="1:4" x14ac:dyDescent="0.25">
      <c r="A30" s="64" t="s">
        <v>87</v>
      </c>
      <c r="B30" s="64" t="s">
        <v>88</v>
      </c>
      <c r="C30" s="63">
        <f>IFERROR(VLOOKUP(A30,'Base INCADEA'!A:E,4,0),0)</f>
        <v>3.4489999999999998</v>
      </c>
      <c r="D30" s="63">
        <f t="shared" si="0"/>
        <v>293.16499999999996</v>
      </c>
    </row>
    <row r="31" spans="1:4" x14ac:dyDescent="0.25">
      <c r="A31" s="64"/>
      <c r="B31" s="64"/>
      <c r="C31" s="63">
        <f>IFERROR(VLOOKUP(A31,'Base INCADEA'!A:E,4,0),0)</f>
        <v>0</v>
      </c>
      <c r="D31" s="63">
        <f t="shared" si="0"/>
        <v>0</v>
      </c>
    </row>
    <row r="32" spans="1:4" x14ac:dyDescent="0.25">
      <c r="A32" s="64"/>
      <c r="B32" s="64"/>
      <c r="C32" s="63">
        <f>IFERROR(VLOOKUP(A32,'Base INCADEA'!A:E,4,0),0)</f>
        <v>0</v>
      </c>
      <c r="D32" s="63">
        <f t="shared" si="0"/>
        <v>0</v>
      </c>
    </row>
    <row r="33" spans="1:4" x14ac:dyDescent="0.25">
      <c r="A33" s="64"/>
      <c r="B33" s="64"/>
      <c r="C33" s="63">
        <f>IFERROR(VLOOKUP(A33,'Base INCADEA'!A:E,4,0),0)</f>
        <v>0</v>
      </c>
      <c r="D33" s="63">
        <f t="shared" si="0"/>
        <v>0</v>
      </c>
    </row>
    <row r="34" spans="1:4" x14ac:dyDescent="0.25">
      <c r="A34" s="64"/>
      <c r="B34" s="64"/>
      <c r="C34" s="63">
        <f>IFERROR(VLOOKUP(A34,'Base INCADEA'!A:E,4,0),0)</f>
        <v>0</v>
      </c>
      <c r="D34" s="63">
        <f t="shared" si="0"/>
        <v>0</v>
      </c>
    </row>
    <row r="35" spans="1:4" x14ac:dyDescent="0.25">
      <c r="A35" s="64"/>
      <c r="B35" s="64"/>
      <c r="C35" s="63">
        <f>IFERROR(VLOOKUP(A35,'Base INCADEA'!A:E,4,0),0)</f>
        <v>0</v>
      </c>
      <c r="D35" s="63">
        <f t="shared" si="0"/>
        <v>0</v>
      </c>
    </row>
    <row r="36" spans="1:4" x14ac:dyDescent="0.25">
      <c r="A36" s="64"/>
      <c r="B36" s="64"/>
      <c r="C36" s="63">
        <f>IFERROR(VLOOKUP(A36,'Base INCADEA'!A:E,4,0),0)</f>
        <v>0</v>
      </c>
      <c r="D36" s="63">
        <f t="shared" si="0"/>
        <v>0</v>
      </c>
    </row>
    <row r="37" spans="1:4" x14ac:dyDescent="0.25">
      <c r="A37" s="64"/>
      <c r="B37" s="64"/>
      <c r="C37" s="63">
        <f>IFERROR(VLOOKUP(A37,'Base INCADEA'!A:E,4,0),0)</f>
        <v>0</v>
      </c>
      <c r="D37" s="63">
        <f t="shared" si="0"/>
        <v>0</v>
      </c>
    </row>
    <row r="38" spans="1:4" x14ac:dyDescent="0.25">
      <c r="A38" s="64"/>
      <c r="B38" s="64"/>
      <c r="C38" s="63">
        <f>IFERROR(VLOOKUP(A38,'Base INCADEA'!A:E,4,0),0)</f>
        <v>0</v>
      </c>
      <c r="D38" s="63">
        <f t="shared" si="0"/>
        <v>0</v>
      </c>
    </row>
    <row r="39" spans="1:4" x14ac:dyDescent="0.25">
      <c r="A39" s="64"/>
      <c r="B39" s="64"/>
      <c r="C39" s="63">
        <f>IFERROR(VLOOKUP(A39,'Base INCADEA'!A:E,4,0),0)</f>
        <v>0</v>
      </c>
      <c r="D39" s="63">
        <f t="shared" si="0"/>
        <v>0</v>
      </c>
    </row>
    <row r="40" spans="1:4" x14ac:dyDescent="0.25">
      <c r="A40" s="64"/>
      <c r="B40" s="64"/>
      <c r="C40" s="63">
        <f>IFERROR(VLOOKUP(A40,'Base INCADEA'!A:E,4,0),0)</f>
        <v>0</v>
      </c>
      <c r="D40" s="63">
        <f t="shared" si="0"/>
        <v>0</v>
      </c>
    </row>
    <row r="41" spans="1:4" x14ac:dyDescent="0.25">
      <c r="A41" s="64"/>
      <c r="B41" s="64"/>
      <c r="C41" s="63">
        <f>IFERROR(VLOOKUP(A41,'Base INCADEA'!A:E,4,0),0)</f>
        <v>0</v>
      </c>
      <c r="D41" s="63">
        <f t="shared" si="0"/>
        <v>0</v>
      </c>
    </row>
    <row r="42" spans="1:4" x14ac:dyDescent="0.25">
      <c r="A42" s="64"/>
      <c r="B42" s="64"/>
      <c r="C42" s="63">
        <f>IFERROR(VLOOKUP(A42,'Base INCADEA'!A:E,4,0),0)</f>
        <v>0</v>
      </c>
      <c r="D42" s="63">
        <f t="shared" si="0"/>
        <v>0</v>
      </c>
    </row>
    <row r="43" spans="1:4" x14ac:dyDescent="0.25">
      <c r="A43" s="64"/>
      <c r="B43" s="64"/>
      <c r="C43" s="63">
        <f>IFERROR(VLOOKUP(A43,'Base INCADEA'!A:E,4,0),0)</f>
        <v>0</v>
      </c>
      <c r="D43" s="63">
        <f t="shared" si="0"/>
        <v>0</v>
      </c>
    </row>
    <row r="44" spans="1:4" x14ac:dyDescent="0.25">
      <c r="A44" s="64"/>
      <c r="B44" s="64"/>
      <c r="C44" s="63">
        <f>IFERROR(VLOOKUP(A44,'Base INCADEA'!A:E,4,0),0)</f>
        <v>0</v>
      </c>
      <c r="D44" s="63">
        <f t="shared" si="0"/>
        <v>0</v>
      </c>
    </row>
    <row r="45" spans="1:4" x14ac:dyDescent="0.25">
      <c r="A45" s="64"/>
      <c r="B45" s="64"/>
      <c r="C45" s="63">
        <f>IFERROR(VLOOKUP(A45,'Base INCADEA'!A:E,4,0),0)</f>
        <v>0</v>
      </c>
      <c r="D45" s="63">
        <f t="shared" si="0"/>
        <v>0</v>
      </c>
    </row>
    <row r="46" spans="1:4" x14ac:dyDescent="0.25">
      <c r="A46" s="64"/>
      <c r="B46" s="64"/>
      <c r="C46" s="63">
        <f>IFERROR(VLOOKUP(A46,'Base INCADEA'!A:E,4,0),0)</f>
        <v>0</v>
      </c>
      <c r="D46" s="63">
        <f t="shared" si="0"/>
        <v>0</v>
      </c>
    </row>
    <row r="47" spans="1:4" x14ac:dyDescent="0.25">
      <c r="A47" s="64"/>
      <c r="B47" s="64"/>
      <c r="C47" s="63">
        <f>IFERROR(VLOOKUP(A47,'Base INCADEA'!A:E,4,0),0)</f>
        <v>0</v>
      </c>
      <c r="D47" s="63">
        <f t="shared" si="0"/>
        <v>0</v>
      </c>
    </row>
    <row r="48" spans="1:4" x14ac:dyDescent="0.25">
      <c r="A48" s="64"/>
      <c r="B48" s="64"/>
      <c r="C48" s="63">
        <f>IFERROR(VLOOKUP(A48,'Base INCADEA'!A:E,4,0),0)</f>
        <v>0</v>
      </c>
      <c r="D48" s="63">
        <f t="shared" si="0"/>
        <v>0</v>
      </c>
    </row>
    <row r="49" spans="1:4" x14ac:dyDescent="0.25">
      <c r="A49" s="64"/>
      <c r="B49" s="64"/>
      <c r="C49" s="63">
        <f>IFERROR(VLOOKUP(A49,'Base INCADEA'!A:E,4,0),0)</f>
        <v>0</v>
      </c>
      <c r="D49" s="63">
        <f t="shared" si="0"/>
        <v>0</v>
      </c>
    </row>
    <row r="50" spans="1:4" x14ac:dyDescent="0.25">
      <c r="A50" s="64"/>
      <c r="B50" s="64"/>
      <c r="C50" s="63">
        <f>IFERROR(VLOOKUP(A50,'Base INCADEA'!A:E,4,0),0)</f>
        <v>0</v>
      </c>
      <c r="D50" s="63">
        <f t="shared" si="0"/>
        <v>0</v>
      </c>
    </row>
    <row r="51" spans="1:4" x14ac:dyDescent="0.25">
      <c r="A51" s="64"/>
      <c r="B51" s="64"/>
      <c r="C51" s="63">
        <f>IFERROR(VLOOKUP(A51,'Base INCADEA'!A:E,4,0),0)</f>
        <v>0</v>
      </c>
      <c r="D51" s="63">
        <f t="shared" si="0"/>
        <v>0</v>
      </c>
    </row>
    <row r="52" spans="1:4" x14ac:dyDescent="0.25">
      <c r="A52" s="64"/>
      <c r="B52" s="64"/>
      <c r="C52" s="63">
        <f>IFERROR(VLOOKUP(A52,'Base INCADEA'!A:E,4,0),0)</f>
        <v>0</v>
      </c>
      <c r="D52" s="63">
        <f t="shared" si="0"/>
        <v>0</v>
      </c>
    </row>
    <row r="53" spans="1:4" x14ac:dyDescent="0.25">
      <c r="A53" s="64"/>
      <c r="B53" s="64"/>
      <c r="C53" s="63">
        <f>IFERROR(VLOOKUP(A53,'Base INCADEA'!A:E,4,0),0)</f>
        <v>0</v>
      </c>
      <c r="D53" s="63">
        <f t="shared" si="0"/>
        <v>0</v>
      </c>
    </row>
    <row r="54" spans="1:4" x14ac:dyDescent="0.25">
      <c r="A54" s="64"/>
      <c r="B54" s="64"/>
      <c r="C54" s="63">
        <f>IFERROR(VLOOKUP(A54,'Base INCADEA'!A:E,4,0),0)</f>
        <v>0</v>
      </c>
      <c r="D54" s="63">
        <f t="shared" si="0"/>
        <v>0</v>
      </c>
    </row>
    <row r="55" spans="1:4" x14ac:dyDescent="0.25">
      <c r="A55" s="64"/>
      <c r="B55" s="64"/>
      <c r="C55" s="63">
        <f>IFERROR(VLOOKUP(A55,'Base INCADEA'!A:E,4,0),0)</f>
        <v>0</v>
      </c>
      <c r="D55" s="63">
        <f t="shared" si="0"/>
        <v>0</v>
      </c>
    </row>
    <row r="56" spans="1:4" x14ac:dyDescent="0.25">
      <c r="A56" s="64"/>
      <c r="B56" s="64"/>
      <c r="C56" s="63">
        <f>IFERROR(VLOOKUP(A56,'Base INCADEA'!A:E,4,0),0)</f>
        <v>0</v>
      </c>
      <c r="D56" s="63">
        <f t="shared" si="0"/>
        <v>0</v>
      </c>
    </row>
    <row r="57" spans="1:4" x14ac:dyDescent="0.25">
      <c r="A57" s="64"/>
      <c r="B57" s="64"/>
      <c r="C57" s="63">
        <f>IFERROR(VLOOKUP(A57,'Base INCADEA'!A:E,4,0),0)</f>
        <v>0</v>
      </c>
      <c r="D57" s="63">
        <f t="shared" si="0"/>
        <v>0</v>
      </c>
    </row>
    <row r="58" spans="1:4" x14ac:dyDescent="0.25">
      <c r="A58" s="64"/>
      <c r="B58" s="64"/>
      <c r="C58" s="63">
        <f>IFERROR(VLOOKUP(A58,'Base INCADEA'!A:E,4,0),0)</f>
        <v>0</v>
      </c>
      <c r="D58" s="63">
        <f t="shared" si="0"/>
        <v>0</v>
      </c>
    </row>
    <row r="59" spans="1:4" x14ac:dyDescent="0.25">
      <c r="A59" s="64"/>
      <c r="B59" s="64"/>
      <c r="C59" s="63">
        <f>IFERROR(VLOOKUP(A59,'Base INCADEA'!A:E,4,0),0)</f>
        <v>0</v>
      </c>
      <c r="D59" s="63">
        <f t="shared" si="0"/>
        <v>0</v>
      </c>
    </row>
    <row r="60" spans="1:4" x14ac:dyDescent="0.25">
      <c r="A60" s="64"/>
      <c r="B60" s="64"/>
      <c r="C60" s="63">
        <f>IFERROR(VLOOKUP(A60,'Base INCADEA'!A:E,4,0),0)</f>
        <v>0</v>
      </c>
      <c r="D60" s="63">
        <f t="shared" si="0"/>
        <v>0</v>
      </c>
    </row>
    <row r="61" spans="1:4" x14ac:dyDescent="0.25">
      <c r="A61" s="64"/>
      <c r="B61" s="64"/>
      <c r="C61" s="63">
        <f>IFERROR(VLOOKUP(A61,'Base INCADEA'!A:E,4,0),0)</f>
        <v>0</v>
      </c>
      <c r="D61" s="63">
        <f t="shared" si="0"/>
        <v>0</v>
      </c>
    </row>
    <row r="62" spans="1:4" x14ac:dyDescent="0.25">
      <c r="A62" s="64"/>
      <c r="B62" s="64"/>
      <c r="C62" s="63">
        <f>IFERROR(VLOOKUP(A62,'Base INCADEA'!A:E,4,0),0)</f>
        <v>0</v>
      </c>
      <c r="D62" s="63">
        <f t="shared" si="0"/>
        <v>0</v>
      </c>
    </row>
    <row r="63" spans="1:4" x14ac:dyDescent="0.25">
      <c r="A63" s="64"/>
      <c r="B63" s="64"/>
      <c r="C63" s="63">
        <f>IFERROR(VLOOKUP(A63,'Base INCADEA'!A:E,4,0),0)</f>
        <v>0</v>
      </c>
      <c r="D63" s="63">
        <f t="shared" si="0"/>
        <v>0</v>
      </c>
    </row>
    <row r="64" spans="1:4" x14ac:dyDescent="0.25">
      <c r="A64" s="64"/>
      <c r="B64" s="64"/>
      <c r="C64" s="63">
        <f>IFERROR(VLOOKUP(A64,'Base INCADEA'!A:E,4,0),0)</f>
        <v>0</v>
      </c>
      <c r="D64" s="63">
        <f t="shared" si="0"/>
        <v>0</v>
      </c>
    </row>
    <row r="65" spans="1:4" x14ac:dyDescent="0.25">
      <c r="A65" s="64"/>
      <c r="B65" s="64"/>
      <c r="C65" s="63">
        <f>IFERROR(VLOOKUP(A65,'Base INCADEA'!A:E,4,0),0)</f>
        <v>0</v>
      </c>
      <c r="D65" s="63">
        <f t="shared" ref="D65:D128" si="1">C65*B65</f>
        <v>0</v>
      </c>
    </row>
    <row r="66" spans="1:4" x14ac:dyDescent="0.25">
      <c r="A66" s="64"/>
      <c r="B66" s="64"/>
      <c r="C66" s="63">
        <f>IFERROR(VLOOKUP(A66,'Base INCADEA'!A:E,4,0),0)</f>
        <v>0</v>
      </c>
      <c r="D66" s="63">
        <f t="shared" si="1"/>
        <v>0</v>
      </c>
    </row>
    <row r="67" spans="1:4" x14ac:dyDescent="0.25">
      <c r="A67" s="64"/>
      <c r="B67" s="64"/>
      <c r="C67" s="63">
        <f>IFERROR(VLOOKUP(A67,'Base INCADEA'!A:E,4,0),0)</f>
        <v>0</v>
      </c>
      <c r="D67" s="63">
        <f t="shared" si="1"/>
        <v>0</v>
      </c>
    </row>
    <row r="68" spans="1:4" x14ac:dyDescent="0.25">
      <c r="A68" s="64"/>
      <c r="B68" s="64"/>
      <c r="C68" s="63">
        <f>IFERROR(VLOOKUP(A68,'Base INCADEA'!A:E,4,0),0)</f>
        <v>0</v>
      </c>
      <c r="D68" s="63">
        <f t="shared" si="1"/>
        <v>0</v>
      </c>
    </row>
    <row r="69" spans="1:4" x14ac:dyDescent="0.25">
      <c r="A69" s="64"/>
      <c r="B69" s="64"/>
      <c r="C69" s="63">
        <f>IFERROR(VLOOKUP(A69,'Base INCADEA'!A:E,4,0),0)</f>
        <v>0</v>
      </c>
      <c r="D69" s="63">
        <f t="shared" si="1"/>
        <v>0</v>
      </c>
    </row>
    <row r="70" spans="1:4" x14ac:dyDescent="0.25">
      <c r="A70" s="64"/>
      <c r="B70" s="64"/>
      <c r="C70" s="63">
        <f>IFERROR(VLOOKUP(A70,'Base INCADEA'!A:E,4,0),0)</f>
        <v>0</v>
      </c>
      <c r="D70" s="63">
        <f t="shared" si="1"/>
        <v>0</v>
      </c>
    </row>
    <row r="71" spans="1:4" x14ac:dyDescent="0.25">
      <c r="A71" s="64"/>
      <c r="B71" s="64"/>
      <c r="C71" s="63">
        <f>IFERROR(VLOOKUP(A71,'Base INCADEA'!A:E,4,0),0)</f>
        <v>0</v>
      </c>
      <c r="D71" s="63">
        <f t="shared" si="1"/>
        <v>0</v>
      </c>
    </row>
    <row r="72" spans="1:4" x14ac:dyDescent="0.25">
      <c r="A72" s="64"/>
      <c r="B72" s="64"/>
      <c r="C72" s="63">
        <f>IFERROR(VLOOKUP(A72,'Base INCADEA'!A:E,4,0),0)</f>
        <v>0</v>
      </c>
      <c r="D72" s="63">
        <f t="shared" si="1"/>
        <v>0</v>
      </c>
    </row>
    <row r="73" spans="1:4" x14ac:dyDescent="0.25">
      <c r="A73" s="64"/>
      <c r="B73" s="64"/>
      <c r="C73" s="63">
        <f>IFERROR(VLOOKUP(A73,'Base INCADEA'!A:E,4,0),0)</f>
        <v>0</v>
      </c>
      <c r="D73" s="63">
        <f t="shared" si="1"/>
        <v>0</v>
      </c>
    </row>
    <row r="74" spans="1:4" x14ac:dyDescent="0.25">
      <c r="A74" s="64"/>
      <c r="B74" s="64"/>
      <c r="C74" s="63">
        <f>IFERROR(VLOOKUP(A74,'Base INCADEA'!A:E,4,0),0)</f>
        <v>0</v>
      </c>
      <c r="D74" s="63">
        <f t="shared" si="1"/>
        <v>0</v>
      </c>
    </row>
    <row r="75" spans="1:4" x14ac:dyDescent="0.25">
      <c r="A75" s="64"/>
      <c r="B75" s="64"/>
      <c r="C75" s="63">
        <f>IFERROR(VLOOKUP(A75,'Base INCADEA'!A:E,4,0),0)</f>
        <v>0</v>
      </c>
      <c r="D75" s="63">
        <f t="shared" si="1"/>
        <v>0</v>
      </c>
    </row>
    <row r="76" spans="1:4" x14ac:dyDescent="0.25">
      <c r="A76" s="64"/>
      <c r="B76" s="64"/>
      <c r="C76" s="63">
        <f>IFERROR(VLOOKUP(A76,'Base INCADEA'!A:E,4,0),0)</f>
        <v>0</v>
      </c>
      <c r="D76" s="63">
        <f t="shared" si="1"/>
        <v>0</v>
      </c>
    </row>
    <row r="77" spans="1:4" x14ac:dyDescent="0.25">
      <c r="A77" s="64"/>
      <c r="B77" s="64"/>
      <c r="C77" s="63">
        <f>IFERROR(VLOOKUP(A77,'Base INCADEA'!A:E,4,0),0)</f>
        <v>0</v>
      </c>
      <c r="D77" s="63">
        <f t="shared" si="1"/>
        <v>0</v>
      </c>
    </row>
    <row r="78" spans="1:4" x14ac:dyDescent="0.25">
      <c r="A78" s="64"/>
      <c r="B78" s="64"/>
      <c r="C78" s="63">
        <f>IFERROR(VLOOKUP(A78,'Base INCADEA'!A:E,4,0),0)</f>
        <v>0</v>
      </c>
      <c r="D78" s="63">
        <f t="shared" si="1"/>
        <v>0</v>
      </c>
    </row>
    <row r="79" spans="1:4" x14ac:dyDescent="0.25">
      <c r="A79" s="64"/>
      <c r="B79" s="64"/>
      <c r="C79" s="63">
        <f>IFERROR(VLOOKUP(A79,'Base INCADEA'!A:E,4,0),0)</f>
        <v>0</v>
      </c>
      <c r="D79" s="63">
        <f t="shared" si="1"/>
        <v>0</v>
      </c>
    </row>
    <row r="80" spans="1:4" x14ac:dyDescent="0.25">
      <c r="A80" s="64"/>
      <c r="B80" s="64"/>
      <c r="C80" s="63">
        <f>IFERROR(VLOOKUP(A80,'Base INCADEA'!A:E,4,0),0)</f>
        <v>0</v>
      </c>
      <c r="D80" s="63">
        <f t="shared" si="1"/>
        <v>0</v>
      </c>
    </row>
    <row r="81" spans="1:4" x14ac:dyDescent="0.25">
      <c r="A81" s="64"/>
      <c r="B81" s="64"/>
      <c r="C81" s="63">
        <f>IFERROR(VLOOKUP(A81,'Base INCADEA'!A:E,4,0),0)</f>
        <v>0</v>
      </c>
      <c r="D81" s="63">
        <f t="shared" si="1"/>
        <v>0</v>
      </c>
    </row>
    <row r="82" spans="1:4" x14ac:dyDescent="0.25">
      <c r="A82" s="64"/>
      <c r="B82" s="64"/>
      <c r="C82" s="63">
        <f>IFERROR(VLOOKUP(A82,'Base INCADEA'!A:E,4,0),0)</f>
        <v>0</v>
      </c>
      <c r="D82" s="63">
        <f t="shared" si="1"/>
        <v>0</v>
      </c>
    </row>
    <row r="83" spans="1:4" x14ac:dyDescent="0.25">
      <c r="A83" s="64"/>
      <c r="B83" s="64"/>
      <c r="C83" s="63">
        <f>IFERROR(VLOOKUP(A83,'Base INCADEA'!A:E,4,0),0)</f>
        <v>0</v>
      </c>
      <c r="D83" s="63">
        <f t="shared" si="1"/>
        <v>0</v>
      </c>
    </row>
    <row r="84" spans="1:4" x14ac:dyDescent="0.25">
      <c r="A84" s="64"/>
      <c r="B84" s="64"/>
      <c r="C84" s="63">
        <f>IFERROR(VLOOKUP(A84,'Base INCADEA'!A:E,4,0),0)</f>
        <v>0</v>
      </c>
      <c r="D84" s="63">
        <f t="shared" si="1"/>
        <v>0</v>
      </c>
    </row>
    <row r="85" spans="1:4" x14ac:dyDescent="0.25">
      <c r="A85" s="64"/>
      <c r="B85" s="64"/>
      <c r="C85" s="63">
        <f>IFERROR(VLOOKUP(A85,'Base INCADEA'!A:E,4,0),0)</f>
        <v>0</v>
      </c>
      <c r="D85" s="63">
        <f t="shared" si="1"/>
        <v>0</v>
      </c>
    </row>
    <row r="86" spans="1:4" x14ac:dyDescent="0.25">
      <c r="A86" s="64"/>
      <c r="B86" s="64"/>
      <c r="C86" s="63">
        <f>IFERROR(VLOOKUP(A86,'Base INCADEA'!A:E,4,0),0)</f>
        <v>0</v>
      </c>
      <c r="D86" s="63">
        <f t="shared" si="1"/>
        <v>0</v>
      </c>
    </row>
    <row r="87" spans="1:4" x14ac:dyDescent="0.25">
      <c r="A87" s="64"/>
      <c r="B87" s="64"/>
      <c r="C87" s="63">
        <f>IFERROR(VLOOKUP(A87,'Base INCADEA'!A:E,4,0),0)</f>
        <v>0</v>
      </c>
      <c r="D87" s="63">
        <f t="shared" si="1"/>
        <v>0</v>
      </c>
    </row>
    <row r="88" spans="1:4" x14ac:dyDescent="0.25">
      <c r="A88" s="64"/>
      <c r="B88" s="64"/>
      <c r="C88" s="63">
        <f>IFERROR(VLOOKUP(A88,'Base INCADEA'!A:E,4,0),0)</f>
        <v>0</v>
      </c>
      <c r="D88" s="63">
        <f t="shared" si="1"/>
        <v>0</v>
      </c>
    </row>
    <row r="89" spans="1:4" x14ac:dyDescent="0.25">
      <c r="A89" s="64"/>
      <c r="B89" s="64"/>
      <c r="C89" s="63">
        <f>IFERROR(VLOOKUP(A89,'Base INCADEA'!A:E,4,0),0)</f>
        <v>0</v>
      </c>
      <c r="D89" s="63">
        <f t="shared" si="1"/>
        <v>0</v>
      </c>
    </row>
    <row r="90" spans="1:4" x14ac:dyDescent="0.25">
      <c r="A90" s="64"/>
      <c r="B90" s="64"/>
      <c r="C90" s="63">
        <f>IFERROR(VLOOKUP(A90,'Base INCADEA'!A:E,4,0),0)</f>
        <v>0</v>
      </c>
      <c r="D90" s="63">
        <f t="shared" si="1"/>
        <v>0</v>
      </c>
    </row>
    <row r="91" spans="1:4" x14ac:dyDescent="0.25">
      <c r="A91" s="64"/>
      <c r="B91" s="64"/>
      <c r="C91" s="63">
        <f>IFERROR(VLOOKUP(A91,'Base INCADEA'!A:E,4,0),0)</f>
        <v>0</v>
      </c>
      <c r="D91" s="63">
        <f t="shared" si="1"/>
        <v>0</v>
      </c>
    </row>
    <row r="92" spans="1:4" x14ac:dyDescent="0.25">
      <c r="A92" s="64"/>
      <c r="B92" s="64"/>
      <c r="C92" s="63">
        <f>IFERROR(VLOOKUP(A92,'Base INCADEA'!A:E,4,0),0)</f>
        <v>0</v>
      </c>
      <c r="D92" s="63">
        <f t="shared" si="1"/>
        <v>0</v>
      </c>
    </row>
    <row r="93" spans="1:4" x14ac:dyDescent="0.25">
      <c r="A93" s="64"/>
      <c r="B93" s="64"/>
      <c r="C93" s="63">
        <f>IFERROR(VLOOKUP(A93,'Base INCADEA'!A:E,4,0),0)</f>
        <v>0</v>
      </c>
      <c r="D93" s="63">
        <f t="shared" si="1"/>
        <v>0</v>
      </c>
    </row>
    <row r="94" spans="1:4" x14ac:dyDescent="0.25">
      <c r="A94" s="64"/>
      <c r="B94" s="64"/>
      <c r="C94" s="63">
        <f>IFERROR(VLOOKUP(A94,'Base INCADEA'!A:E,4,0),0)</f>
        <v>0</v>
      </c>
      <c r="D94" s="63">
        <f t="shared" si="1"/>
        <v>0</v>
      </c>
    </row>
    <row r="95" spans="1:4" x14ac:dyDescent="0.25">
      <c r="A95" s="64"/>
      <c r="B95" s="64"/>
      <c r="C95" s="63">
        <f>IFERROR(VLOOKUP(A95,'Base INCADEA'!A:E,4,0),0)</f>
        <v>0</v>
      </c>
      <c r="D95" s="63">
        <f t="shared" si="1"/>
        <v>0</v>
      </c>
    </row>
    <row r="96" spans="1:4" x14ac:dyDescent="0.25">
      <c r="A96" s="64"/>
      <c r="B96" s="64"/>
      <c r="C96" s="63">
        <f>IFERROR(VLOOKUP(A96,'Base INCADEA'!A:E,4,0),0)</f>
        <v>0</v>
      </c>
      <c r="D96" s="63">
        <f t="shared" si="1"/>
        <v>0</v>
      </c>
    </row>
    <row r="97" spans="1:4" x14ac:dyDescent="0.25">
      <c r="A97" s="64"/>
      <c r="B97" s="64"/>
      <c r="C97" s="63">
        <f>IFERROR(VLOOKUP(A97,'Base INCADEA'!A:E,4,0),0)</f>
        <v>0</v>
      </c>
      <c r="D97" s="63">
        <f t="shared" si="1"/>
        <v>0</v>
      </c>
    </row>
    <row r="98" spans="1:4" x14ac:dyDescent="0.25">
      <c r="A98" s="64"/>
      <c r="B98" s="64"/>
      <c r="C98" s="63">
        <f>IFERROR(VLOOKUP(A98,'Base INCADEA'!A:E,4,0),0)</f>
        <v>0</v>
      </c>
      <c r="D98" s="63">
        <f t="shared" si="1"/>
        <v>0</v>
      </c>
    </row>
    <row r="99" spans="1:4" x14ac:dyDescent="0.25">
      <c r="A99" s="64"/>
      <c r="B99" s="64"/>
      <c r="C99" s="63">
        <f>IFERROR(VLOOKUP(A99,'Base INCADEA'!A:E,4,0),0)</f>
        <v>0</v>
      </c>
      <c r="D99" s="63">
        <f t="shared" si="1"/>
        <v>0</v>
      </c>
    </row>
    <row r="100" spans="1:4" x14ac:dyDescent="0.25">
      <c r="A100" s="64"/>
      <c r="B100" s="64"/>
      <c r="C100" s="63">
        <f>IFERROR(VLOOKUP(A100,'Base INCADEA'!A:E,4,0),0)</f>
        <v>0</v>
      </c>
      <c r="D100" s="63">
        <f t="shared" si="1"/>
        <v>0</v>
      </c>
    </row>
    <row r="101" spans="1:4" x14ac:dyDescent="0.25">
      <c r="A101" s="64"/>
      <c r="B101" s="64"/>
      <c r="C101" s="63">
        <f>IFERROR(VLOOKUP(A101,'Base INCADEA'!A:E,4,0),0)</f>
        <v>0</v>
      </c>
      <c r="D101" s="63">
        <f t="shared" si="1"/>
        <v>0</v>
      </c>
    </row>
    <row r="102" spans="1:4" x14ac:dyDescent="0.25">
      <c r="A102" s="64"/>
      <c r="B102" s="64"/>
      <c r="C102" s="63">
        <f>IFERROR(VLOOKUP(A102,'Base INCADEA'!A:E,4,0),0)</f>
        <v>0</v>
      </c>
      <c r="D102" s="63">
        <f t="shared" si="1"/>
        <v>0</v>
      </c>
    </row>
    <row r="103" spans="1:4" x14ac:dyDescent="0.25">
      <c r="A103" s="64"/>
      <c r="B103" s="64"/>
      <c r="C103" s="63">
        <f>IFERROR(VLOOKUP(A103,'Base INCADEA'!A:E,4,0),0)</f>
        <v>0</v>
      </c>
      <c r="D103" s="63">
        <f t="shared" si="1"/>
        <v>0</v>
      </c>
    </row>
    <row r="104" spans="1:4" x14ac:dyDescent="0.25">
      <c r="A104" s="64"/>
      <c r="B104" s="64"/>
      <c r="C104" s="63">
        <f>IFERROR(VLOOKUP(A104,'Base INCADEA'!A:E,4,0),0)</f>
        <v>0</v>
      </c>
      <c r="D104" s="63">
        <f t="shared" si="1"/>
        <v>0</v>
      </c>
    </row>
    <row r="105" spans="1:4" x14ac:dyDescent="0.25">
      <c r="A105" s="64"/>
      <c r="B105" s="64"/>
      <c r="C105" s="63">
        <f>IFERROR(VLOOKUP(A105,'Base INCADEA'!A:E,4,0),0)</f>
        <v>0</v>
      </c>
      <c r="D105" s="63">
        <f t="shared" si="1"/>
        <v>0</v>
      </c>
    </row>
    <row r="106" spans="1:4" x14ac:dyDescent="0.25">
      <c r="A106" s="64"/>
      <c r="B106" s="64"/>
      <c r="C106" s="63">
        <f>IFERROR(VLOOKUP(A106,'Base INCADEA'!A:E,4,0),0)</f>
        <v>0</v>
      </c>
      <c r="D106" s="63">
        <f t="shared" si="1"/>
        <v>0</v>
      </c>
    </row>
    <row r="107" spans="1:4" x14ac:dyDescent="0.25">
      <c r="A107" s="64"/>
      <c r="B107" s="64"/>
      <c r="C107" s="63">
        <f>IFERROR(VLOOKUP(A107,'Base INCADEA'!A:E,4,0),0)</f>
        <v>0</v>
      </c>
      <c r="D107" s="63">
        <f t="shared" si="1"/>
        <v>0</v>
      </c>
    </row>
    <row r="108" spans="1:4" x14ac:dyDescent="0.25">
      <c r="A108" s="64"/>
      <c r="B108" s="64"/>
      <c r="C108" s="63">
        <f>IFERROR(VLOOKUP(A108,'Base INCADEA'!A:E,4,0),0)</f>
        <v>0</v>
      </c>
      <c r="D108" s="63">
        <f t="shared" si="1"/>
        <v>0</v>
      </c>
    </row>
    <row r="109" spans="1:4" x14ac:dyDescent="0.25">
      <c r="A109" s="64"/>
      <c r="B109" s="64"/>
      <c r="C109" s="63">
        <f>IFERROR(VLOOKUP(A109,'Base INCADEA'!A:E,4,0),0)</f>
        <v>0</v>
      </c>
      <c r="D109" s="63">
        <f t="shared" si="1"/>
        <v>0</v>
      </c>
    </row>
    <row r="110" spans="1:4" x14ac:dyDescent="0.25">
      <c r="A110" s="64"/>
      <c r="B110" s="64"/>
      <c r="C110" s="63">
        <f>IFERROR(VLOOKUP(A110,'Base INCADEA'!A:E,4,0),0)</f>
        <v>0</v>
      </c>
      <c r="D110" s="63">
        <f t="shared" si="1"/>
        <v>0</v>
      </c>
    </row>
    <row r="111" spans="1:4" x14ac:dyDescent="0.25">
      <c r="A111" s="64"/>
      <c r="B111" s="64"/>
      <c r="C111" s="63">
        <f>IFERROR(VLOOKUP(A111,'Base INCADEA'!A:E,4,0),0)</f>
        <v>0</v>
      </c>
      <c r="D111" s="63">
        <f t="shared" si="1"/>
        <v>0</v>
      </c>
    </row>
    <row r="112" spans="1:4" x14ac:dyDescent="0.25">
      <c r="A112" s="64"/>
      <c r="B112" s="64"/>
      <c r="C112" s="63">
        <f>IFERROR(VLOOKUP(A112,'Base INCADEA'!A:E,4,0),0)</f>
        <v>0</v>
      </c>
      <c r="D112" s="63">
        <f t="shared" si="1"/>
        <v>0</v>
      </c>
    </row>
    <row r="113" spans="1:4" x14ac:dyDescent="0.25">
      <c r="A113" s="64"/>
      <c r="B113" s="64"/>
      <c r="C113" s="63">
        <f>IFERROR(VLOOKUP(A113,'Base INCADEA'!A:E,4,0),0)</f>
        <v>0</v>
      </c>
      <c r="D113" s="63">
        <f t="shared" si="1"/>
        <v>0</v>
      </c>
    </row>
    <row r="114" spans="1:4" x14ac:dyDescent="0.25">
      <c r="A114" s="64"/>
      <c r="B114" s="64"/>
      <c r="C114" s="63">
        <f>IFERROR(VLOOKUP(A114,'Base INCADEA'!A:E,4,0),0)</f>
        <v>0</v>
      </c>
      <c r="D114" s="63">
        <f t="shared" si="1"/>
        <v>0</v>
      </c>
    </row>
    <row r="115" spans="1:4" x14ac:dyDescent="0.25">
      <c r="A115" s="64"/>
      <c r="B115" s="64"/>
      <c r="C115" s="63">
        <f>IFERROR(VLOOKUP(A115,'Base INCADEA'!A:E,4,0),0)</f>
        <v>0</v>
      </c>
      <c r="D115" s="63">
        <f t="shared" si="1"/>
        <v>0</v>
      </c>
    </row>
    <row r="116" spans="1:4" x14ac:dyDescent="0.25">
      <c r="A116" s="64"/>
      <c r="B116" s="64"/>
      <c r="C116" s="63">
        <f>IFERROR(VLOOKUP(A116,'Base INCADEA'!A:E,4,0),0)</f>
        <v>0</v>
      </c>
      <c r="D116" s="63">
        <f t="shared" si="1"/>
        <v>0</v>
      </c>
    </row>
    <row r="117" spans="1:4" x14ac:dyDescent="0.25">
      <c r="A117" s="64"/>
      <c r="B117" s="64"/>
      <c r="C117" s="63">
        <f>IFERROR(VLOOKUP(A117,'Base INCADEA'!A:E,4,0),0)</f>
        <v>0</v>
      </c>
      <c r="D117" s="63">
        <f t="shared" si="1"/>
        <v>0</v>
      </c>
    </row>
    <row r="118" spans="1:4" x14ac:dyDescent="0.25">
      <c r="A118" s="64"/>
      <c r="B118" s="64"/>
      <c r="C118" s="63">
        <f>IFERROR(VLOOKUP(A118,'Base INCADEA'!A:E,4,0),0)</f>
        <v>0</v>
      </c>
      <c r="D118" s="63">
        <f t="shared" si="1"/>
        <v>0</v>
      </c>
    </row>
    <row r="119" spans="1:4" x14ac:dyDescent="0.25">
      <c r="A119" s="64"/>
      <c r="B119" s="64"/>
      <c r="C119" s="63">
        <f>IFERROR(VLOOKUP(A119,'Base INCADEA'!A:E,4,0),0)</f>
        <v>0</v>
      </c>
      <c r="D119" s="63">
        <f t="shared" si="1"/>
        <v>0</v>
      </c>
    </row>
    <row r="120" spans="1:4" x14ac:dyDescent="0.25">
      <c r="A120" s="64"/>
      <c r="B120" s="64"/>
      <c r="C120" s="63">
        <f>IFERROR(VLOOKUP(A120,'Base INCADEA'!A:E,4,0),0)</f>
        <v>0</v>
      </c>
      <c r="D120" s="63">
        <f t="shared" si="1"/>
        <v>0</v>
      </c>
    </row>
    <row r="121" spans="1:4" x14ac:dyDescent="0.25">
      <c r="A121" s="64"/>
      <c r="B121" s="64"/>
      <c r="C121" s="63">
        <f>IFERROR(VLOOKUP(A121,'Base INCADEA'!A:E,4,0),0)</f>
        <v>0</v>
      </c>
      <c r="D121" s="63">
        <f t="shared" si="1"/>
        <v>0</v>
      </c>
    </row>
    <row r="122" spans="1:4" x14ac:dyDescent="0.25">
      <c r="A122" s="64"/>
      <c r="B122" s="64"/>
      <c r="C122" s="63">
        <f>IFERROR(VLOOKUP(A122,'Base INCADEA'!A:E,4,0),0)</f>
        <v>0</v>
      </c>
      <c r="D122" s="63">
        <f t="shared" si="1"/>
        <v>0</v>
      </c>
    </row>
    <row r="123" spans="1:4" x14ac:dyDescent="0.25">
      <c r="A123" s="64"/>
      <c r="B123" s="64"/>
      <c r="C123" s="63">
        <f>IFERROR(VLOOKUP(A123,'Base INCADEA'!A:E,4,0),0)</f>
        <v>0</v>
      </c>
      <c r="D123" s="63">
        <f t="shared" si="1"/>
        <v>0</v>
      </c>
    </row>
    <row r="124" spans="1:4" x14ac:dyDescent="0.25">
      <c r="A124" s="64"/>
      <c r="B124" s="64"/>
      <c r="C124" s="63">
        <f>IFERROR(VLOOKUP(A124,'Base INCADEA'!A:E,4,0),0)</f>
        <v>0</v>
      </c>
      <c r="D124" s="63">
        <f t="shared" si="1"/>
        <v>0</v>
      </c>
    </row>
    <row r="125" spans="1:4" x14ac:dyDescent="0.25">
      <c r="A125" s="64"/>
      <c r="B125" s="64"/>
      <c r="C125" s="63">
        <f>IFERROR(VLOOKUP(A125,'Base INCADEA'!A:E,4,0),0)</f>
        <v>0</v>
      </c>
      <c r="D125" s="63">
        <f t="shared" si="1"/>
        <v>0</v>
      </c>
    </row>
    <row r="126" spans="1:4" x14ac:dyDescent="0.25">
      <c r="A126" s="64"/>
      <c r="B126" s="64"/>
      <c r="C126" s="63">
        <f>IFERROR(VLOOKUP(A126,'Base INCADEA'!A:E,4,0),0)</f>
        <v>0</v>
      </c>
      <c r="D126" s="63">
        <f t="shared" si="1"/>
        <v>0</v>
      </c>
    </row>
    <row r="127" spans="1:4" x14ac:dyDescent="0.25">
      <c r="A127" s="64"/>
      <c r="B127" s="64"/>
      <c r="C127" s="63">
        <f>IFERROR(VLOOKUP(A127,'Base INCADEA'!A:E,4,0),0)</f>
        <v>0</v>
      </c>
      <c r="D127" s="63">
        <f t="shared" si="1"/>
        <v>0</v>
      </c>
    </row>
    <row r="128" spans="1:4" x14ac:dyDescent="0.25">
      <c r="A128" s="64"/>
      <c r="B128" s="64"/>
      <c r="C128" s="63">
        <f>IFERROR(VLOOKUP(A128,'Base INCADEA'!A:E,4,0),0)</f>
        <v>0</v>
      </c>
      <c r="D128" s="63">
        <f t="shared" si="1"/>
        <v>0</v>
      </c>
    </row>
    <row r="129" spans="1:4" x14ac:dyDescent="0.25">
      <c r="A129" s="64"/>
      <c r="B129" s="64"/>
      <c r="C129" s="63">
        <f>IFERROR(VLOOKUP(A129,'Base INCADEA'!A:E,4,0),0)</f>
        <v>0</v>
      </c>
      <c r="D129" s="63">
        <f t="shared" ref="D129:D132" si="2">C129*B129</f>
        <v>0</v>
      </c>
    </row>
    <row r="130" spans="1:4" x14ac:dyDescent="0.25">
      <c r="A130" s="64"/>
      <c r="B130" s="64"/>
      <c r="C130" s="63">
        <f>IFERROR(VLOOKUP(A130,'Base INCADEA'!A:E,4,0),0)</f>
        <v>0</v>
      </c>
      <c r="D130" s="63">
        <f t="shared" si="2"/>
        <v>0</v>
      </c>
    </row>
    <row r="131" spans="1:4" x14ac:dyDescent="0.25">
      <c r="A131" s="64"/>
      <c r="B131" s="64"/>
      <c r="C131" s="63">
        <f>IFERROR(VLOOKUP(A131,'Base INCADEA'!A:E,4,0),0)</f>
        <v>0</v>
      </c>
      <c r="D131" s="63">
        <f t="shared" si="2"/>
        <v>0</v>
      </c>
    </row>
    <row r="132" spans="1:4" x14ac:dyDescent="0.25">
      <c r="A132" s="64"/>
      <c r="B132" s="64"/>
      <c r="C132" s="63">
        <f>IFERROR(VLOOKUP(A132,'Base INCADEA'!A:E,4,0),0)</f>
        <v>0</v>
      </c>
      <c r="D132" s="63">
        <f t="shared" si="2"/>
        <v>0</v>
      </c>
    </row>
  </sheetData>
  <sheetProtection formatCells="0" formatColumns="0" formatRows="0" insertColumns="0" insertRows="0" insertHyperlinks="0" deleteColumns="0" deleteRows="0" sort="0" autoFilter="0" pivotTables="0"/>
  <autoFilter ref="A1:D132" xr:uid="{00000000-0009-0000-0000-000005000000}">
    <sortState ref="A2:D581">
      <sortCondition ref="A1"/>
    </sortState>
  </autoFilter>
  <conditionalFormatting sqref="A133:A1048576 A1">
    <cfRule type="duplicateValues" dxfId="30" priority="4"/>
    <cfRule type="duplicateValues" dxfId="29" priority="5"/>
  </conditionalFormatting>
  <conditionalFormatting sqref="A2:A132">
    <cfRule type="duplicateValues" dxfId="28" priority="17"/>
    <cfRule type="duplicateValues" dxfId="27" priority="18"/>
  </conditionalFormatting>
  <conditionalFormatting sqref="A2:A132">
    <cfRule type="duplicateValues" dxfId="26" priority="2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4"/>
  <sheetViews>
    <sheetView workbookViewId="0">
      <selection activeCell="C5" sqref="C5"/>
    </sheetView>
  </sheetViews>
  <sheetFormatPr baseColWidth="10" defaultRowHeight="15" x14ac:dyDescent="0.25"/>
  <cols>
    <col min="1" max="1" width="16.140625" bestFit="1" customWidth="1"/>
    <col min="2" max="2" width="11.5703125" customWidth="1"/>
    <col min="3" max="3" width="22.42578125" customWidth="1"/>
  </cols>
  <sheetData>
    <row r="1" spans="1:3" x14ac:dyDescent="0.25">
      <c r="A1" s="59" t="s">
        <v>3</v>
      </c>
      <c r="B1" s="60" t="s">
        <v>0</v>
      </c>
      <c r="C1" s="61" t="s">
        <v>40</v>
      </c>
    </row>
    <row r="2" spans="1:3" x14ac:dyDescent="0.25">
      <c r="A2" s="57" t="s">
        <v>71</v>
      </c>
      <c r="B2" s="49" t="s">
        <v>72</v>
      </c>
      <c r="C2" s="58">
        <v>8</v>
      </c>
    </row>
    <row r="3" spans="1:3" x14ac:dyDescent="0.25">
      <c r="A3" s="57" t="s">
        <v>77</v>
      </c>
      <c r="B3" s="48" t="s">
        <v>72</v>
      </c>
      <c r="C3" s="58">
        <v>2</v>
      </c>
    </row>
    <row r="4" spans="1:3" x14ac:dyDescent="0.25">
      <c r="A4" s="57" t="s">
        <v>78</v>
      </c>
      <c r="B4" s="49" t="s">
        <v>72</v>
      </c>
      <c r="C4" s="58">
        <v>35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&amp;LCARGROS
MCENTRAL&amp;CINVENTAIRE TOURNANT
COMPTAGE N°2&amp;R13/02/2018
T0349</oddHeader>
  </headerFooter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L40"/>
  <sheetViews>
    <sheetView showGridLines="0" tabSelected="1" workbookViewId="0">
      <selection activeCell="A22" sqref="A22"/>
    </sheetView>
  </sheetViews>
  <sheetFormatPr baseColWidth="10" defaultColWidth="9.140625" defaultRowHeight="15" x14ac:dyDescent="0.25"/>
  <cols>
    <col min="1" max="1" width="16.140625" style="23" customWidth="1"/>
    <col min="2" max="2" width="11.85546875" style="22" bestFit="1" customWidth="1"/>
    <col min="3" max="3" width="9.7109375" style="22" bestFit="1" customWidth="1"/>
    <col min="4" max="4" width="11.28515625" style="22" customWidth="1"/>
    <col min="5" max="5" width="10.5703125" style="22" bestFit="1" customWidth="1"/>
    <col min="6" max="6" width="17.140625" style="22" customWidth="1"/>
    <col min="7" max="7" width="7.140625" style="21" customWidth="1"/>
    <col min="8" max="8" width="11.42578125" style="21" customWidth="1"/>
    <col min="9" max="9" width="17.140625" style="21" customWidth="1"/>
    <col min="10" max="10" width="7.140625" style="21" customWidth="1"/>
    <col min="11" max="11" width="11.42578125" style="21" customWidth="1"/>
    <col min="12" max="12" width="37.5703125" style="56" customWidth="1"/>
    <col min="13" max="16384" width="9.140625" style="30"/>
  </cols>
  <sheetData>
    <row r="1" spans="1:12" ht="37.5" customHeight="1" x14ac:dyDescent="0.25">
      <c r="A1" s="31" t="s">
        <v>3</v>
      </c>
      <c r="B1" s="32" t="s">
        <v>0</v>
      </c>
      <c r="C1" s="32" t="s">
        <v>1</v>
      </c>
      <c r="D1" s="33" t="s">
        <v>32</v>
      </c>
      <c r="E1" s="33" t="s">
        <v>34</v>
      </c>
      <c r="F1" s="33" t="s">
        <v>8</v>
      </c>
      <c r="G1" s="32" t="s">
        <v>36</v>
      </c>
      <c r="H1" s="33" t="s">
        <v>37</v>
      </c>
      <c r="I1" s="33" t="s">
        <v>40</v>
      </c>
      <c r="J1" s="32" t="s">
        <v>38</v>
      </c>
      <c r="K1" s="33" t="s">
        <v>39</v>
      </c>
      <c r="L1" s="34" t="s">
        <v>35</v>
      </c>
    </row>
    <row r="2" spans="1:12" hidden="1" x14ac:dyDescent="0.25">
      <c r="A2" s="71" t="s">
        <v>80</v>
      </c>
      <c r="B2" s="71" t="s">
        <v>81</v>
      </c>
      <c r="C2" s="71">
        <v>8</v>
      </c>
      <c r="D2" s="71">
        <v>170.74199999999999</v>
      </c>
      <c r="E2" s="71">
        <v>1365.9359999999999</v>
      </c>
      <c r="F2" s="29" t="str">
        <f>IFERROR(VLOOKUP(A2,'Total Scan1'!A:B,2,FALSE),0)</f>
        <v>8</v>
      </c>
      <c r="G2" s="28">
        <f t="shared" ref="G2:G29" si="0">ABS(F2)-ABS(C2)</f>
        <v>0</v>
      </c>
      <c r="H2" s="28">
        <f t="shared" ref="H2:H29" si="1">G2*D2</f>
        <v>0</v>
      </c>
      <c r="I2" s="28" t="str">
        <f>IF(G2=0,F2,VLOOKUP(A2,'Saisie Comptage2'!A:C,3,0))</f>
        <v>8</v>
      </c>
      <c r="J2" s="28">
        <f t="shared" ref="J2:J29" si="2">ABS(I2)-ABS(C2)</f>
        <v>0</v>
      </c>
      <c r="K2" s="28">
        <f t="shared" ref="K2:K29" si="3">J2*D2</f>
        <v>0</v>
      </c>
      <c r="L2" s="54"/>
    </row>
    <row r="3" spans="1:12" hidden="1" x14ac:dyDescent="0.25">
      <c r="A3" s="71" t="s">
        <v>56</v>
      </c>
      <c r="B3" s="71" t="s">
        <v>54</v>
      </c>
      <c r="C3" s="71">
        <v>1</v>
      </c>
      <c r="D3" s="71">
        <v>768.57899999999995</v>
      </c>
      <c r="E3" s="71">
        <v>768.57899999999995</v>
      </c>
      <c r="F3" s="29" t="str">
        <f>IFERROR(VLOOKUP(A3,'Total Scan1'!A:B,2,FALSE),0)</f>
        <v>1</v>
      </c>
      <c r="G3" s="28">
        <f t="shared" si="0"/>
        <v>0</v>
      </c>
      <c r="H3" s="28">
        <f t="shared" si="1"/>
        <v>0</v>
      </c>
      <c r="I3" s="28" t="str">
        <f>IF(G3=0,F3,VLOOKUP(A3,'Saisie Comptage2'!A:C,3,0))</f>
        <v>1</v>
      </c>
      <c r="J3" s="28">
        <f t="shared" si="2"/>
        <v>0</v>
      </c>
      <c r="K3" s="28">
        <f t="shared" si="3"/>
        <v>0</v>
      </c>
      <c r="L3" s="54"/>
    </row>
    <row r="4" spans="1:12" hidden="1" x14ac:dyDescent="0.25">
      <c r="A4" s="71" t="s">
        <v>68</v>
      </c>
      <c r="B4" s="71" t="s">
        <v>64</v>
      </c>
      <c r="C4" s="71">
        <v>1</v>
      </c>
      <c r="D4" s="71">
        <v>768.57799999999997</v>
      </c>
      <c r="E4" s="71">
        <v>768.57799999999997</v>
      </c>
      <c r="F4" s="29" t="str">
        <f>IFERROR(VLOOKUP(A4,'Total Scan1'!A:B,2,FALSE),0)</f>
        <v>1</v>
      </c>
      <c r="G4" s="28">
        <f t="shared" si="0"/>
        <v>0</v>
      </c>
      <c r="H4" s="28">
        <f t="shared" si="1"/>
        <v>0</v>
      </c>
      <c r="I4" s="28" t="str">
        <f>IF(G4=0,F4,VLOOKUP(A4,'Saisie Comptage2'!A:C,3,0))</f>
        <v>1</v>
      </c>
      <c r="J4" s="28">
        <f t="shared" si="2"/>
        <v>0</v>
      </c>
      <c r="K4" s="28">
        <f t="shared" si="3"/>
        <v>0</v>
      </c>
      <c r="L4" s="54"/>
    </row>
    <row r="5" spans="1:12" hidden="1" x14ac:dyDescent="0.25">
      <c r="A5" s="71" t="s">
        <v>44</v>
      </c>
      <c r="B5" s="71" t="s">
        <v>45</v>
      </c>
      <c r="C5" s="71">
        <v>1</v>
      </c>
      <c r="D5" s="71">
        <v>742.37199999999996</v>
      </c>
      <c r="E5" s="71">
        <v>742.37199999999996</v>
      </c>
      <c r="F5" s="29" t="str">
        <f>IFERROR(VLOOKUP(A5,'Total Scan1'!A:B,2,FALSE),0)</f>
        <v>1</v>
      </c>
      <c r="G5" s="28">
        <f t="shared" si="0"/>
        <v>0</v>
      </c>
      <c r="H5" s="28">
        <f t="shared" si="1"/>
        <v>0</v>
      </c>
      <c r="I5" s="28" t="str">
        <f>IF(G5=0,F5,VLOOKUP(A5,'Saisie Comptage2'!A:C,3,0))</f>
        <v>1</v>
      </c>
      <c r="J5" s="28">
        <f t="shared" si="2"/>
        <v>0</v>
      </c>
      <c r="K5" s="28">
        <f t="shared" si="3"/>
        <v>0</v>
      </c>
      <c r="L5" s="54"/>
    </row>
    <row r="6" spans="1:12" hidden="1" x14ac:dyDescent="0.25">
      <c r="A6" s="71" t="s">
        <v>75</v>
      </c>
      <c r="B6" s="71" t="s">
        <v>72</v>
      </c>
      <c r="C6" s="71">
        <v>2</v>
      </c>
      <c r="D6" s="71">
        <v>309.73599999999999</v>
      </c>
      <c r="E6" s="71">
        <v>619.47199999999998</v>
      </c>
      <c r="F6" s="29" t="str">
        <f>IFERROR(VLOOKUP(A6,'Total Scan1'!A:B,2,FALSE),0)</f>
        <v>2</v>
      </c>
      <c r="G6" s="28">
        <f t="shared" si="0"/>
        <v>0</v>
      </c>
      <c r="H6" s="28">
        <f t="shared" si="1"/>
        <v>0</v>
      </c>
      <c r="I6" s="28" t="str">
        <f>IF(G6=0,F6,VLOOKUP(A6,'Saisie Comptage2'!A:C,3,0))</f>
        <v>2</v>
      </c>
      <c r="J6" s="28">
        <f t="shared" si="2"/>
        <v>0</v>
      </c>
      <c r="K6" s="28">
        <f t="shared" si="3"/>
        <v>0</v>
      </c>
      <c r="L6" s="54"/>
    </row>
    <row r="7" spans="1:12" x14ac:dyDescent="0.25">
      <c r="A7" s="71" t="s">
        <v>71</v>
      </c>
      <c r="B7" s="71" t="s">
        <v>72</v>
      </c>
      <c r="C7" s="80">
        <v>9</v>
      </c>
      <c r="D7" s="71">
        <v>52.371000000000002</v>
      </c>
      <c r="E7" s="71">
        <v>471.339</v>
      </c>
      <c r="F7" s="29" t="str">
        <f>IFERROR(VLOOKUP(A7,'Total Scan1'!A:B,2,FALSE),0)</f>
        <v>8</v>
      </c>
      <c r="G7" s="28">
        <f t="shared" si="0"/>
        <v>-1</v>
      </c>
      <c r="H7" s="28">
        <f t="shared" si="1"/>
        <v>-52.371000000000002</v>
      </c>
      <c r="I7" s="28">
        <f>IF(G7=0,F7,VLOOKUP(A7,'Saisie Comptage2'!A:C,3,0))</f>
        <v>8</v>
      </c>
      <c r="J7" s="28">
        <f t="shared" si="2"/>
        <v>-1</v>
      </c>
      <c r="K7" s="28">
        <f t="shared" si="3"/>
        <v>-52.371000000000002</v>
      </c>
      <c r="L7" s="54"/>
    </row>
    <row r="8" spans="1:12" hidden="1" x14ac:dyDescent="0.25">
      <c r="A8" s="71" t="s">
        <v>82</v>
      </c>
      <c r="B8" s="71" t="s">
        <v>81</v>
      </c>
      <c r="C8" s="71">
        <v>1</v>
      </c>
      <c r="D8" s="71">
        <v>425.52</v>
      </c>
      <c r="E8" s="71">
        <v>425.52</v>
      </c>
      <c r="F8" s="29" t="str">
        <f>IFERROR(VLOOKUP(A8,'Total Scan1'!A:B,2,FALSE),0)</f>
        <v>1</v>
      </c>
      <c r="G8" s="28">
        <f t="shared" si="0"/>
        <v>0</v>
      </c>
      <c r="H8" s="28">
        <f t="shared" si="1"/>
        <v>0</v>
      </c>
      <c r="I8" s="28" t="str">
        <f>IF(G8=0,F8,VLOOKUP(A8,'Saisie Comptage2'!A:C,3,0))</f>
        <v>1</v>
      </c>
      <c r="J8" s="28">
        <f t="shared" si="2"/>
        <v>0</v>
      </c>
      <c r="K8" s="28">
        <f t="shared" si="3"/>
        <v>0</v>
      </c>
      <c r="L8" s="54"/>
    </row>
    <row r="9" spans="1:12" hidden="1" x14ac:dyDescent="0.25">
      <c r="A9" s="71" t="s">
        <v>87</v>
      </c>
      <c r="B9" s="71" t="s">
        <v>86</v>
      </c>
      <c r="C9" s="71">
        <v>85</v>
      </c>
      <c r="D9" s="71">
        <v>3.4489999999999998</v>
      </c>
      <c r="E9" s="71">
        <v>293.16499999999996</v>
      </c>
      <c r="F9" s="29" t="str">
        <f>IFERROR(VLOOKUP(A9,'Total Scan1'!A:B,2,FALSE),0)</f>
        <v>85</v>
      </c>
      <c r="G9" s="28">
        <f t="shared" si="0"/>
        <v>0</v>
      </c>
      <c r="H9" s="28">
        <f t="shared" si="1"/>
        <v>0</v>
      </c>
      <c r="I9" s="28" t="str">
        <f>IF(G9=0,F9,VLOOKUP(A9,'Saisie Comptage2'!A:C,3,0))</f>
        <v>85</v>
      </c>
      <c r="J9" s="28">
        <f t="shared" si="2"/>
        <v>0</v>
      </c>
      <c r="K9" s="28">
        <f t="shared" si="3"/>
        <v>0</v>
      </c>
      <c r="L9" s="54"/>
    </row>
    <row r="10" spans="1:12" hidden="1" x14ac:dyDescent="0.25">
      <c r="A10" s="71" t="s">
        <v>51</v>
      </c>
      <c r="B10" s="71" t="s">
        <v>48</v>
      </c>
      <c r="C10" s="71">
        <v>12</v>
      </c>
      <c r="D10" s="71">
        <v>18.233000000000001</v>
      </c>
      <c r="E10" s="71">
        <v>218.79599999999999</v>
      </c>
      <c r="F10" s="29" t="str">
        <f>IFERROR(VLOOKUP(A10,'Total Scan1'!A:B,2,FALSE),0)</f>
        <v>12</v>
      </c>
      <c r="G10" s="28">
        <f t="shared" si="0"/>
        <v>0</v>
      </c>
      <c r="H10" s="28">
        <f t="shared" si="1"/>
        <v>0</v>
      </c>
      <c r="I10" s="28" t="str">
        <f>IF(G10=0,F10,VLOOKUP(A10,'Saisie Comptage2'!A:C,3,0))</f>
        <v>12</v>
      </c>
      <c r="J10" s="28">
        <f t="shared" si="2"/>
        <v>0</v>
      </c>
      <c r="K10" s="28">
        <f t="shared" si="3"/>
        <v>0</v>
      </c>
      <c r="L10" s="54"/>
    </row>
    <row r="11" spans="1:12" hidden="1" x14ac:dyDescent="0.25">
      <c r="A11" s="71" t="s">
        <v>49</v>
      </c>
      <c r="B11" s="71" t="s">
        <v>48</v>
      </c>
      <c r="C11" s="71">
        <v>4</v>
      </c>
      <c r="D11" s="71">
        <v>51.808</v>
      </c>
      <c r="E11" s="71">
        <v>207.232</v>
      </c>
      <c r="F11" s="29" t="str">
        <f>IFERROR(VLOOKUP(A11,'Total Scan1'!A:B,2,FALSE),0)</f>
        <v>4</v>
      </c>
      <c r="G11" s="28">
        <f t="shared" si="0"/>
        <v>0</v>
      </c>
      <c r="H11" s="28">
        <f t="shared" si="1"/>
        <v>0</v>
      </c>
      <c r="I11" s="28" t="str">
        <f>IF(G11=0,F11,VLOOKUP(A11,'Saisie Comptage2'!A:C,3,0))</f>
        <v>4</v>
      </c>
      <c r="J11" s="28">
        <f t="shared" si="2"/>
        <v>0</v>
      </c>
      <c r="K11" s="28">
        <f t="shared" si="3"/>
        <v>0</v>
      </c>
      <c r="L11" s="54"/>
    </row>
    <row r="12" spans="1:12" hidden="1" x14ac:dyDescent="0.25">
      <c r="A12" s="71" t="s">
        <v>84</v>
      </c>
      <c r="B12" s="71" t="s">
        <v>81</v>
      </c>
      <c r="C12" s="71">
        <v>1</v>
      </c>
      <c r="D12" s="71">
        <v>192.84200000000001</v>
      </c>
      <c r="E12" s="71">
        <v>192.84200000000001</v>
      </c>
      <c r="F12" s="29" t="str">
        <f>IFERROR(VLOOKUP(A12,'Total Scan1'!A:B,2,FALSE),0)</f>
        <v>1</v>
      </c>
      <c r="G12" s="28">
        <f t="shared" si="0"/>
        <v>0</v>
      </c>
      <c r="H12" s="28">
        <f t="shared" si="1"/>
        <v>0</v>
      </c>
      <c r="I12" s="28" t="str">
        <f>IF(G12=0,F12,VLOOKUP(A12,'Saisie Comptage2'!A:C,3,0))</f>
        <v>1</v>
      </c>
      <c r="J12" s="28">
        <f t="shared" si="2"/>
        <v>0</v>
      </c>
      <c r="K12" s="28">
        <f t="shared" si="3"/>
        <v>0</v>
      </c>
      <c r="L12" s="54"/>
    </row>
    <row r="13" spans="1:12" hidden="1" x14ac:dyDescent="0.25">
      <c r="A13" s="71" t="s">
        <v>76</v>
      </c>
      <c r="B13" s="71" t="s">
        <v>72</v>
      </c>
      <c r="C13" s="71">
        <v>1</v>
      </c>
      <c r="D13" s="71">
        <v>187.96899999999999</v>
      </c>
      <c r="E13" s="71">
        <v>187.96899999999999</v>
      </c>
      <c r="F13" s="29" t="str">
        <f>IFERROR(VLOOKUP(A13,'Total Scan1'!A:B,2,FALSE),0)</f>
        <v>1</v>
      </c>
      <c r="G13" s="28">
        <f t="shared" si="0"/>
        <v>0</v>
      </c>
      <c r="H13" s="28">
        <f t="shared" si="1"/>
        <v>0</v>
      </c>
      <c r="I13" s="28" t="str">
        <f>IF(G13=0,F13,VLOOKUP(A13,'Saisie Comptage2'!A:C,3,0))</f>
        <v>1</v>
      </c>
      <c r="J13" s="28">
        <f t="shared" si="2"/>
        <v>0</v>
      </c>
      <c r="K13" s="28">
        <f t="shared" si="3"/>
        <v>0</v>
      </c>
      <c r="L13" s="54"/>
    </row>
    <row r="14" spans="1:12" hidden="1" x14ac:dyDescent="0.25">
      <c r="A14" s="71" t="s">
        <v>57</v>
      </c>
      <c r="B14" s="71" t="s">
        <v>54</v>
      </c>
      <c r="C14" s="71">
        <v>1</v>
      </c>
      <c r="D14" s="71">
        <v>159.38900000000001</v>
      </c>
      <c r="E14" s="71">
        <v>159.38900000000001</v>
      </c>
      <c r="F14" s="29" t="str">
        <f>IFERROR(VLOOKUP(A14,'Total Scan1'!A:B,2,FALSE),0)</f>
        <v>1</v>
      </c>
      <c r="G14" s="28">
        <f t="shared" si="0"/>
        <v>0</v>
      </c>
      <c r="H14" s="28">
        <f t="shared" si="1"/>
        <v>0</v>
      </c>
      <c r="I14" s="28" t="str">
        <f>IF(G14=0,F14,VLOOKUP(A14,'Saisie Comptage2'!A:C,3,0))</f>
        <v>1</v>
      </c>
      <c r="J14" s="28">
        <f t="shared" si="2"/>
        <v>0</v>
      </c>
      <c r="K14" s="28">
        <f t="shared" si="3"/>
        <v>0</v>
      </c>
      <c r="L14" s="54"/>
    </row>
    <row r="15" spans="1:12" hidden="1" x14ac:dyDescent="0.25">
      <c r="A15" s="71" t="s">
        <v>83</v>
      </c>
      <c r="B15" s="71" t="s">
        <v>81</v>
      </c>
      <c r="C15" s="71">
        <v>1</v>
      </c>
      <c r="D15" s="71">
        <v>107.86799999999999</v>
      </c>
      <c r="E15" s="71">
        <v>107.86799999999999</v>
      </c>
      <c r="F15" s="29" t="str">
        <f>IFERROR(VLOOKUP(A15,'Total Scan1'!A:B,2,FALSE),0)</f>
        <v>1</v>
      </c>
      <c r="G15" s="28">
        <f t="shared" si="0"/>
        <v>0</v>
      </c>
      <c r="H15" s="28">
        <f t="shared" si="1"/>
        <v>0</v>
      </c>
      <c r="I15" s="28" t="str">
        <f>IF(G15=0,F15,VLOOKUP(A15,'Saisie Comptage2'!A:C,3,0))</f>
        <v>1</v>
      </c>
      <c r="J15" s="28">
        <f t="shared" si="2"/>
        <v>0</v>
      </c>
      <c r="K15" s="28">
        <f t="shared" si="3"/>
        <v>0</v>
      </c>
      <c r="L15" s="54"/>
    </row>
    <row r="16" spans="1:12" hidden="1" x14ac:dyDescent="0.25">
      <c r="A16" s="71" t="s">
        <v>53</v>
      </c>
      <c r="B16" s="71" t="s">
        <v>54</v>
      </c>
      <c r="C16" s="71">
        <v>3</v>
      </c>
      <c r="D16" s="71">
        <v>35.795999999999999</v>
      </c>
      <c r="E16" s="71">
        <v>107.38800000000001</v>
      </c>
      <c r="F16" s="29" t="str">
        <f>IFERROR(VLOOKUP(A16,'Total Scan1'!A:B,2,FALSE),0)</f>
        <v>3</v>
      </c>
      <c r="G16" s="28">
        <f t="shared" si="0"/>
        <v>0</v>
      </c>
      <c r="H16" s="28">
        <f t="shared" si="1"/>
        <v>0</v>
      </c>
      <c r="I16" s="28" t="str">
        <f>IF(G16=0,F16,VLOOKUP(A16,'Saisie Comptage2'!A:C,3,0))</f>
        <v>3</v>
      </c>
      <c r="J16" s="28">
        <f t="shared" si="2"/>
        <v>0</v>
      </c>
      <c r="K16" s="28">
        <f t="shared" si="3"/>
        <v>0</v>
      </c>
      <c r="L16" s="54"/>
    </row>
    <row r="17" spans="1:12" hidden="1" x14ac:dyDescent="0.25">
      <c r="A17" s="71" t="s">
        <v>63</v>
      </c>
      <c r="B17" s="71" t="s">
        <v>64</v>
      </c>
      <c r="C17" s="71">
        <v>1</v>
      </c>
      <c r="D17" s="71">
        <v>85.507999999999996</v>
      </c>
      <c r="E17" s="71">
        <v>85.507999999999996</v>
      </c>
      <c r="F17" s="29" t="str">
        <f>IFERROR(VLOOKUP(A17,'Total Scan1'!A:B,2,FALSE),0)</f>
        <v>1</v>
      </c>
      <c r="G17" s="28">
        <f t="shared" si="0"/>
        <v>0</v>
      </c>
      <c r="H17" s="28">
        <f t="shared" si="1"/>
        <v>0</v>
      </c>
      <c r="I17" s="28" t="str">
        <f>IF(G17=0,F17,VLOOKUP(A17,'Saisie Comptage2'!A:C,3,0))</f>
        <v>1</v>
      </c>
      <c r="J17" s="28">
        <f t="shared" si="2"/>
        <v>0</v>
      </c>
      <c r="K17" s="28">
        <f t="shared" si="3"/>
        <v>0</v>
      </c>
      <c r="L17" s="54"/>
    </row>
    <row r="18" spans="1:12" x14ac:dyDescent="0.25">
      <c r="A18" s="71" t="s">
        <v>77</v>
      </c>
      <c r="B18" s="71" t="s">
        <v>72</v>
      </c>
      <c r="C18" s="80">
        <v>1</v>
      </c>
      <c r="D18" s="71">
        <v>65.888000000000005</v>
      </c>
      <c r="E18" s="71">
        <v>65.888000000000005</v>
      </c>
      <c r="F18" s="29" t="str">
        <f>IFERROR(VLOOKUP(A18,'Total Scan1'!A:B,2,FALSE),0)</f>
        <v>2</v>
      </c>
      <c r="G18" s="28">
        <f t="shared" si="0"/>
        <v>1</v>
      </c>
      <c r="H18" s="28">
        <f t="shared" si="1"/>
        <v>65.888000000000005</v>
      </c>
      <c r="I18" s="28">
        <f>IF(G18=0,F18,VLOOKUP(A18,'Saisie Comptage2'!A:C,3,0))</f>
        <v>2</v>
      </c>
      <c r="J18" s="28">
        <f t="shared" si="2"/>
        <v>1</v>
      </c>
      <c r="K18" s="28">
        <f t="shared" si="3"/>
        <v>65.888000000000005</v>
      </c>
      <c r="L18" s="54"/>
    </row>
    <row r="19" spans="1:12" hidden="1" x14ac:dyDescent="0.25">
      <c r="A19" s="71" t="s">
        <v>67</v>
      </c>
      <c r="B19" s="71" t="s">
        <v>64</v>
      </c>
      <c r="C19" s="71">
        <v>1</v>
      </c>
      <c r="D19" s="71">
        <v>64.768000000000001</v>
      </c>
      <c r="E19" s="71">
        <v>64.768000000000001</v>
      </c>
      <c r="F19" s="29" t="str">
        <f>IFERROR(VLOOKUP(A19,'Total Scan1'!A:B,2,FALSE),0)</f>
        <v>1</v>
      </c>
      <c r="G19" s="28">
        <f t="shared" si="0"/>
        <v>0</v>
      </c>
      <c r="H19" s="28">
        <f t="shared" si="1"/>
        <v>0</v>
      </c>
      <c r="I19" s="28" t="str">
        <f>IF(G19=0,F19,VLOOKUP(A19,'Saisie Comptage2'!A:C,3,0))</f>
        <v>1</v>
      </c>
      <c r="J19" s="28">
        <f t="shared" si="2"/>
        <v>0</v>
      </c>
      <c r="K19" s="28">
        <f t="shared" si="3"/>
        <v>0</v>
      </c>
      <c r="L19" s="54"/>
    </row>
    <row r="20" spans="1:12" hidden="1" x14ac:dyDescent="0.25">
      <c r="A20" s="71" t="s">
        <v>74</v>
      </c>
      <c r="B20" s="71" t="s">
        <v>72</v>
      </c>
      <c r="C20" s="71">
        <v>2</v>
      </c>
      <c r="D20" s="71">
        <v>28.984999999999999</v>
      </c>
      <c r="E20" s="71">
        <v>57.97</v>
      </c>
      <c r="F20" s="29" t="str">
        <f>IFERROR(VLOOKUP(A20,'Total Scan1'!A:B,2,FALSE),0)</f>
        <v>2</v>
      </c>
      <c r="G20" s="28">
        <f t="shared" si="0"/>
        <v>0</v>
      </c>
      <c r="H20" s="28">
        <f t="shared" si="1"/>
        <v>0</v>
      </c>
      <c r="I20" s="28" t="str">
        <f>IF(G20=0,F20,VLOOKUP(A20,'Saisie Comptage2'!A:C,3,0))</f>
        <v>2</v>
      </c>
      <c r="J20" s="28">
        <f t="shared" si="2"/>
        <v>0</v>
      </c>
      <c r="K20" s="28">
        <f t="shared" si="3"/>
        <v>0</v>
      </c>
      <c r="L20" s="54"/>
    </row>
    <row r="21" spans="1:12" hidden="1" x14ac:dyDescent="0.25">
      <c r="A21" s="71" t="s">
        <v>69</v>
      </c>
      <c r="B21" s="71" t="s">
        <v>64</v>
      </c>
      <c r="C21" s="71">
        <v>1</v>
      </c>
      <c r="D21" s="71">
        <v>41.758000000000003</v>
      </c>
      <c r="E21" s="71">
        <v>41.758000000000003</v>
      </c>
      <c r="F21" s="29" t="str">
        <f>IFERROR(VLOOKUP(A21,'Total Scan1'!A:B,2,FALSE),0)</f>
        <v>1</v>
      </c>
      <c r="G21" s="28">
        <f t="shared" si="0"/>
        <v>0</v>
      </c>
      <c r="H21" s="28">
        <f t="shared" si="1"/>
        <v>0</v>
      </c>
      <c r="I21" s="28" t="str">
        <f>IF(G21=0,F21,VLOOKUP(A21,'Saisie Comptage2'!A:C,3,0))</f>
        <v>1</v>
      </c>
      <c r="J21" s="28">
        <f t="shared" si="2"/>
        <v>0</v>
      </c>
      <c r="K21" s="28">
        <f t="shared" si="3"/>
        <v>0</v>
      </c>
      <c r="L21" s="54"/>
    </row>
    <row r="22" spans="1:12" x14ac:dyDescent="0.25">
      <c r="A22" s="71" t="s">
        <v>78</v>
      </c>
      <c r="B22" s="71" t="s">
        <v>72</v>
      </c>
      <c r="C22" s="80">
        <v>36</v>
      </c>
      <c r="D22" s="71">
        <v>0.75</v>
      </c>
      <c r="E22" s="71">
        <v>27</v>
      </c>
      <c r="F22" s="29" t="str">
        <f>IFERROR(VLOOKUP(A22,'Total Scan1'!A:B,2,FALSE),0)</f>
        <v>35</v>
      </c>
      <c r="G22" s="28">
        <f t="shared" si="0"/>
        <v>-1</v>
      </c>
      <c r="H22" s="28">
        <f t="shared" si="1"/>
        <v>-0.75</v>
      </c>
      <c r="I22" s="28">
        <f>IF(G22=0,F22,VLOOKUP(A22,'Saisie Comptage2'!A:C,3,0))</f>
        <v>35</v>
      </c>
      <c r="J22" s="28">
        <f t="shared" si="2"/>
        <v>-1</v>
      </c>
      <c r="K22" s="28">
        <f t="shared" si="3"/>
        <v>-0.75</v>
      </c>
      <c r="L22" s="55"/>
    </row>
    <row r="23" spans="1:12" hidden="1" x14ac:dyDescent="0.25">
      <c r="A23" s="71" t="s">
        <v>70</v>
      </c>
      <c r="B23" s="71" t="s">
        <v>64</v>
      </c>
      <c r="C23" s="71">
        <v>12</v>
      </c>
      <c r="D23" s="71">
        <v>1.4590000000000001</v>
      </c>
      <c r="E23" s="71">
        <v>17.508000000000003</v>
      </c>
      <c r="F23" s="29" t="str">
        <f>IFERROR(VLOOKUP(A23,'Total Scan1'!A:B,2,FALSE),0)</f>
        <v>12</v>
      </c>
      <c r="G23" s="28">
        <f t="shared" si="0"/>
        <v>0</v>
      </c>
      <c r="H23" s="28">
        <f t="shared" si="1"/>
        <v>0</v>
      </c>
      <c r="I23" s="28" t="str">
        <f>IF(G23=0,F23,VLOOKUP(A23,'Saisie Comptage2'!A:C,3,0))</f>
        <v>12</v>
      </c>
      <c r="J23" s="28">
        <f t="shared" si="2"/>
        <v>0</v>
      </c>
      <c r="K23" s="28">
        <f t="shared" si="3"/>
        <v>0</v>
      </c>
      <c r="L23" s="55"/>
    </row>
    <row r="24" spans="1:12" hidden="1" x14ac:dyDescent="0.25">
      <c r="A24" s="71" t="s">
        <v>47</v>
      </c>
      <c r="B24" s="71" t="s">
        <v>48</v>
      </c>
      <c r="C24" s="71">
        <v>1</v>
      </c>
      <c r="D24" s="71">
        <v>13.856999999999999</v>
      </c>
      <c r="E24" s="71">
        <v>13.856999999999999</v>
      </c>
      <c r="F24" s="29" t="str">
        <f>IFERROR(VLOOKUP(A24,'Total Scan1'!A:B,2,FALSE),0)</f>
        <v>1</v>
      </c>
      <c r="G24" s="28">
        <f t="shared" si="0"/>
        <v>0</v>
      </c>
      <c r="H24" s="28">
        <f t="shared" si="1"/>
        <v>0</v>
      </c>
      <c r="I24" s="28" t="str">
        <f>IF(G24=0,F24,VLOOKUP(A24,'Saisie Comptage2'!A:C,3,0))</f>
        <v>1</v>
      </c>
      <c r="J24" s="28">
        <f t="shared" si="2"/>
        <v>0</v>
      </c>
      <c r="K24" s="28">
        <f t="shared" si="3"/>
        <v>0</v>
      </c>
      <c r="L24" s="54"/>
    </row>
    <row r="25" spans="1:12" hidden="1" x14ac:dyDescent="0.25">
      <c r="A25" s="71" t="s">
        <v>61</v>
      </c>
      <c r="B25" s="71" t="s">
        <v>54</v>
      </c>
      <c r="C25" s="71">
        <v>30</v>
      </c>
      <c r="D25" s="71">
        <v>0.42499999999999999</v>
      </c>
      <c r="E25" s="71">
        <v>12.75</v>
      </c>
      <c r="F25" s="29" t="str">
        <f>IFERROR(VLOOKUP(A25,'Total Scan1'!A:B,2,FALSE),0)</f>
        <v>30</v>
      </c>
      <c r="G25" s="28">
        <f t="shared" si="0"/>
        <v>0</v>
      </c>
      <c r="H25" s="28">
        <f t="shared" si="1"/>
        <v>0</v>
      </c>
      <c r="I25" s="28" t="str">
        <f>IF(G25=0,F25,VLOOKUP(A25,'Saisie Comptage2'!A:C,3,0))</f>
        <v>30</v>
      </c>
      <c r="J25" s="28">
        <f t="shared" si="2"/>
        <v>0</v>
      </c>
      <c r="K25" s="28">
        <f t="shared" si="3"/>
        <v>0</v>
      </c>
      <c r="L25" s="54"/>
    </row>
    <row r="26" spans="1:12" hidden="1" x14ac:dyDescent="0.25">
      <c r="A26" s="71" t="s">
        <v>59</v>
      </c>
      <c r="B26" s="71" t="s">
        <v>54</v>
      </c>
      <c r="C26" s="71">
        <v>2</v>
      </c>
      <c r="D26" s="71">
        <v>3.48</v>
      </c>
      <c r="E26" s="71">
        <v>6.96</v>
      </c>
      <c r="F26" s="29" t="str">
        <f>IFERROR(VLOOKUP(A26,'Total Scan1'!A:B,2,FALSE),0)</f>
        <v>2</v>
      </c>
      <c r="G26" s="28">
        <f t="shared" si="0"/>
        <v>0</v>
      </c>
      <c r="H26" s="28">
        <f t="shared" si="1"/>
        <v>0</v>
      </c>
      <c r="I26" s="28" t="str">
        <f>IF(G26=0,F26,VLOOKUP(A26,'Saisie Comptage2'!A:C,3,0))</f>
        <v>2</v>
      </c>
      <c r="J26" s="28">
        <f t="shared" si="2"/>
        <v>0</v>
      </c>
      <c r="K26" s="28">
        <f t="shared" si="3"/>
        <v>0</v>
      </c>
      <c r="L26" s="54"/>
    </row>
    <row r="27" spans="1:12" hidden="1" x14ac:dyDescent="0.25">
      <c r="A27" s="71" t="s">
        <v>65</v>
      </c>
      <c r="B27" s="71" t="s">
        <v>64</v>
      </c>
      <c r="C27" s="71">
        <v>1</v>
      </c>
      <c r="D27" s="71">
        <v>5.9260000000000002</v>
      </c>
      <c r="E27" s="71">
        <v>5.9260000000000002</v>
      </c>
      <c r="F27" s="29" t="str">
        <f>IFERROR(VLOOKUP(A27,'Total Scan1'!A:B,2,FALSE),0)</f>
        <v>1</v>
      </c>
      <c r="G27" s="28">
        <f t="shared" si="0"/>
        <v>0</v>
      </c>
      <c r="H27" s="28">
        <f t="shared" si="1"/>
        <v>0</v>
      </c>
      <c r="I27" s="28" t="str">
        <f>IF(G27=0,F27,VLOOKUP(A27,'Saisie Comptage2'!A:C,3,0))</f>
        <v>1</v>
      </c>
      <c r="J27" s="28">
        <f t="shared" si="2"/>
        <v>0</v>
      </c>
      <c r="K27" s="28">
        <f t="shared" si="3"/>
        <v>0</v>
      </c>
      <c r="L27" s="55"/>
    </row>
    <row r="28" spans="1:12" hidden="1" x14ac:dyDescent="0.25">
      <c r="A28" s="71" t="s">
        <v>58</v>
      </c>
      <c r="B28" s="71" t="s">
        <v>54</v>
      </c>
      <c r="C28" s="71">
        <v>1</v>
      </c>
      <c r="D28" s="71">
        <v>5.55</v>
      </c>
      <c r="E28" s="71">
        <v>5.55</v>
      </c>
      <c r="F28" s="29" t="str">
        <f>IFERROR(VLOOKUP(A28,'Total Scan1'!A:B,2,FALSE),0)</f>
        <v>1</v>
      </c>
      <c r="G28" s="28">
        <f t="shared" si="0"/>
        <v>0</v>
      </c>
      <c r="H28" s="28">
        <f t="shared" si="1"/>
        <v>0</v>
      </c>
      <c r="I28" s="28" t="str">
        <f>IF(G28=0,F28,VLOOKUP(A28,'Saisie Comptage2'!A:C,3,0))</f>
        <v>1</v>
      </c>
      <c r="J28" s="28">
        <f t="shared" si="2"/>
        <v>0</v>
      </c>
      <c r="K28" s="28">
        <f t="shared" si="3"/>
        <v>0</v>
      </c>
      <c r="L28" s="54"/>
    </row>
    <row r="29" spans="1:12" hidden="1" x14ac:dyDescent="0.25">
      <c r="A29" s="71" t="s">
        <v>66</v>
      </c>
      <c r="B29" s="71" t="s">
        <v>64</v>
      </c>
      <c r="C29" s="71">
        <v>1</v>
      </c>
      <c r="D29" s="71">
        <v>5.1769999999999996</v>
      </c>
      <c r="E29" s="71">
        <v>5.1769999999999996</v>
      </c>
      <c r="F29" s="29" t="str">
        <f>IFERROR(VLOOKUP(A29,'Total Scan1'!A:B,2,FALSE),0)</f>
        <v>1</v>
      </c>
      <c r="G29" s="28">
        <f t="shared" si="0"/>
        <v>0</v>
      </c>
      <c r="H29" s="28">
        <f t="shared" si="1"/>
        <v>0</v>
      </c>
      <c r="I29" s="28" t="str">
        <f>IF(G29=0,F29,VLOOKUP(A29,'Saisie Comptage2'!A:C,3,0))</f>
        <v>1</v>
      </c>
      <c r="J29" s="28">
        <f t="shared" si="2"/>
        <v>0</v>
      </c>
      <c r="K29" s="28">
        <f t="shared" si="3"/>
        <v>0</v>
      </c>
      <c r="L29" s="55"/>
    </row>
    <row r="40" ht="16.5" customHeight="1" x14ac:dyDescent="0.25"/>
  </sheetData>
  <sheetProtection formatCells="0" formatColumns="0" formatRows="0" insertColumns="0" insertRows="0" insertHyperlinks="0" deleteColumns="0" deleteRows="0" sort="0" autoFilter="0" pivotTables="0"/>
  <conditionalFormatting sqref="A2:A29">
    <cfRule type="duplicateValues" dxfId="19" priority="32"/>
    <cfRule type="duplicateValues" dxfId="18" priority="33"/>
    <cfRule type="duplicateValues" dxfId="17" priority="34"/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9"/>
  </sheetPr>
  <dimension ref="A1:W132"/>
  <sheetViews>
    <sheetView showGridLines="0" workbookViewId="0">
      <selection activeCell="L12" sqref="L12"/>
    </sheetView>
  </sheetViews>
  <sheetFormatPr baseColWidth="10" defaultRowHeight="15" x14ac:dyDescent="0.25"/>
  <cols>
    <col min="1" max="1" width="2.140625" style="15" customWidth="1"/>
    <col min="2" max="2" width="15.7109375" customWidth="1"/>
    <col min="3" max="3" width="12.28515625" bestFit="1" customWidth="1"/>
    <col min="5" max="5" width="2.140625" style="15" customWidth="1"/>
    <col min="6" max="6" width="15.7109375" customWidth="1"/>
    <col min="7" max="7" width="12.28515625" bestFit="1" customWidth="1"/>
    <col min="9" max="9" width="2.140625" style="15" customWidth="1"/>
    <col min="10" max="10" width="15.7109375" customWidth="1"/>
    <col min="13" max="13" width="2.140625" style="15" customWidth="1"/>
    <col min="14" max="14" width="18" style="15" bestFit="1" customWidth="1"/>
    <col min="15" max="23" width="11.42578125" style="15"/>
  </cols>
  <sheetData>
    <row r="1" spans="2:13" ht="16.5" customHeight="1" thickBot="1" x14ac:dyDescent="0.3">
      <c r="B1" s="98"/>
      <c r="C1" s="99"/>
      <c r="D1" s="52" t="s">
        <v>31</v>
      </c>
      <c r="F1" s="108" t="s">
        <v>17</v>
      </c>
      <c r="G1" s="109"/>
      <c r="H1" s="110"/>
      <c r="J1" s="102">
        <f ca="1">NOW()</f>
        <v>43166.642446990743</v>
      </c>
      <c r="K1" s="103"/>
      <c r="L1" s="104"/>
      <c r="M1" s="51"/>
    </row>
    <row r="2" spans="2:13" s="15" customFormat="1" ht="15.75" customHeight="1" thickBot="1" x14ac:dyDescent="0.3">
      <c r="B2" s="100"/>
      <c r="C2" s="101"/>
      <c r="D2" s="20" t="s">
        <v>42</v>
      </c>
      <c r="F2" s="111"/>
      <c r="G2" s="112"/>
      <c r="H2" s="113"/>
      <c r="J2" s="105"/>
      <c r="K2" s="106"/>
      <c r="L2" s="107"/>
    </row>
    <row r="3" spans="2:13" s="15" customFormat="1" ht="15.75" thickBot="1" x14ac:dyDescent="0.3"/>
    <row r="4" spans="2:13" x14ac:dyDescent="0.25">
      <c r="B4" s="81" t="s">
        <v>25</v>
      </c>
      <c r="C4" s="86">
        <f>COUNTA('Base INCADEA'!B:B)-1</f>
        <v>28</v>
      </c>
      <c r="D4" s="88"/>
      <c r="E4" s="45"/>
      <c r="F4" s="94" t="s">
        <v>28</v>
      </c>
      <c r="G4" s="114">
        <f>COUNTA('Total Scan1'!B:B)-1</f>
        <v>29</v>
      </c>
      <c r="H4" s="92">
        <f>G4/C4</f>
        <v>1.0357142857142858</v>
      </c>
      <c r="I4" s="16"/>
      <c r="J4" s="96" t="s">
        <v>30</v>
      </c>
      <c r="K4" s="116">
        <f>COUNTIF(Déclassé!D:D,"Article déclassé")</f>
        <v>1</v>
      </c>
      <c r="L4" s="118">
        <f>K4/C4</f>
        <v>3.5714285714285712E-2</v>
      </c>
    </row>
    <row r="5" spans="2:13" ht="15.75" thickBot="1" x14ac:dyDescent="0.3">
      <c r="B5" s="82"/>
      <c r="C5" s="87"/>
      <c r="D5" s="89"/>
      <c r="E5" s="45"/>
      <c r="F5" s="95"/>
      <c r="G5" s="115"/>
      <c r="H5" s="93"/>
      <c r="I5" s="16"/>
      <c r="J5" s="97"/>
      <c r="K5" s="117"/>
      <c r="L5" s="119"/>
    </row>
    <row r="6" spans="2:13" x14ac:dyDescent="0.25">
      <c r="B6" s="81" t="s">
        <v>26</v>
      </c>
      <c r="C6" s="84">
        <f>SUM('Etat Travée'!E:E)</f>
        <v>7047.0650000000005</v>
      </c>
      <c r="D6" s="88">
        <v>1</v>
      </c>
      <c r="E6" s="45"/>
      <c r="F6" s="94" t="s">
        <v>27</v>
      </c>
      <c r="G6" s="90">
        <f>SUM('Total Scan1'!D:D)</f>
        <v>7059.8319999999985</v>
      </c>
      <c r="H6" s="92">
        <v>0</v>
      </c>
      <c r="I6" s="16"/>
      <c r="J6" s="96" t="s">
        <v>29</v>
      </c>
      <c r="K6" s="120">
        <v>0</v>
      </c>
      <c r="L6" s="118">
        <v>0</v>
      </c>
    </row>
    <row r="7" spans="2:13" ht="15.75" thickBot="1" x14ac:dyDescent="0.3">
      <c r="B7" s="82"/>
      <c r="C7" s="85"/>
      <c r="D7" s="89"/>
      <c r="E7" s="45"/>
      <c r="F7" s="95"/>
      <c r="G7" s="91"/>
      <c r="H7" s="93"/>
      <c r="I7" s="16"/>
      <c r="J7" s="97"/>
      <c r="K7" s="121"/>
      <c r="L7" s="119"/>
    </row>
    <row r="8" spans="2:13" s="15" customFormat="1" x14ac:dyDescent="0.25"/>
    <row r="9" spans="2:13" s="17" customFormat="1" x14ac:dyDescent="0.25">
      <c r="B9" s="1" t="s">
        <v>18</v>
      </c>
      <c r="C9" s="1"/>
      <c r="D9" s="1"/>
      <c r="F9" s="83" t="s">
        <v>24</v>
      </c>
      <c r="G9" s="83"/>
      <c r="H9" s="83"/>
    </row>
    <row r="10" spans="2:13" s="17" customFormat="1" x14ac:dyDescent="0.25">
      <c r="B10" s="35"/>
      <c r="C10" s="36" t="s">
        <v>23</v>
      </c>
      <c r="D10" s="37" t="s">
        <v>22</v>
      </c>
      <c r="F10" s="39"/>
      <c r="G10" s="40" t="s">
        <v>23</v>
      </c>
      <c r="H10" s="41" t="s">
        <v>22</v>
      </c>
    </row>
    <row r="11" spans="2:13" s="17" customFormat="1" x14ac:dyDescent="0.25">
      <c r="B11" s="38" t="s">
        <v>19</v>
      </c>
      <c r="C11" s="43">
        <f>COUNTIF('Etat Travée'!G:G,0)</f>
        <v>25</v>
      </c>
      <c r="D11" s="69">
        <f>SUMIF('Etat Travée'!G:G,"0",'Etat Travée'!E:E)</f>
        <v>6482.8380000000006</v>
      </c>
      <c r="F11" s="42" t="s">
        <v>19</v>
      </c>
      <c r="G11" s="41">
        <f>COUNTIF('Etat Travée'!J:J,0)</f>
        <v>25</v>
      </c>
      <c r="H11" s="67">
        <f>SUMIF('Etat Travée'!J:J,"0",'Etat Travée'!E:E)</f>
        <v>6482.8380000000006</v>
      </c>
      <c r="L11" s="53"/>
    </row>
    <row r="12" spans="2:13" s="17" customFormat="1" x14ac:dyDescent="0.25">
      <c r="B12" s="35" t="s">
        <v>20</v>
      </c>
      <c r="C12" s="37">
        <f>COUNTIF('Etat Travée'!G:G,"&gt;0")</f>
        <v>1</v>
      </c>
      <c r="D12" s="69">
        <f>SUMIF('Etat Travée'!G:G,"&gt;0",'Etat Travée'!H:H)</f>
        <v>65.888000000000005</v>
      </c>
      <c r="F12" s="39" t="s">
        <v>20</v>
      </c>
      <c r="G12" s="41">
        <f>COUNTIF('Etat Travée'!J:J,"&gt;0")</f>
        <v>1</v>
      </c>
      <c r="H12" s="68">
        <f>SUMIF('Etat Travée'!J:J,"&gt;0",'Etat Travée'!K:K)</f>
        <v>65.888000000000005</v>
      </c>
    </row>
    <row r="13" spans="2:13" s="17" customFormat="1" x14ac:dyDescent="0.25">
      <c r="B13" s="35" t="s">
        <v>21</v>
      </c>
      <c r="C13" s="37">
        <f>COUNTIF('Etat Travée'!G:G,"&lt;0")</f>
        <v>2</v>
      </c>
      <c r="D13" s="69">
        <f>SUMIF('Etat Travée'!G:G,"&lt;0",'Etat Travée'!H:H)</f>
        <v>-53.121000000000002</v>
      </c>
      <c r="F13" s="39" t="s">
        <v>21</v>
      </c>
      <c r="G13" s="44">
        <f>COUNTIF('Etat Travée'!J:J,"&lt;0")</f>
        <v>2</v>
      </c>
      <c r="H13" s="68">
        <f>SUMIF('Etat Travée'!J:J,"&lt;0",'Etat Travée'!K:K)</f>
        <v>-53.121000000000002</v>
      </c>
    </row>
    <row r="14" spans="2:13" s="17" customFormat="1" ht="15" customHeight="1" x14ac:dyDescent="0.25">
      <c r="B14" s="18"/>
      <c r="C14" s="18"/>
      <c r="D14" s="19"/>
      <c r="F14" s="18"/>
      <c r="G14" s="18"/>
      <c r="H14" s="19"/>
      <c r="J14" s="18"/>
      <c r="K14" s="18"/>
      <c r="L14" s="19"/>
    </row>
    <row r="30" s="15" customFormat="1" x14ac:dyDescent="0.25"/>
    <row r="31" s="15" customFormat="1" x14ac:dyDescent="0.25"/>
    <row r="32" s="15" customFormat="1" x14ac:dyDescent="0.25"/>
    <row r="33" s="15" customFormat="1" x14ac:dyDescent="0.25"/>
    <row r="34" s="15" customFormat="1" x14ac:dyDescent="0.25"/>
    <row r="35" s="15" customFormat="1" x14ac:dyDescent="0.25"/>
    <row r="36" s="15" customFormat="1" x14ac:dyDescent="0.25"/>
    <row r="37" s="15" customFormat="1" x14ac:dyDescent="0.25"/>
    <row r="38" s="15" customFormat="1" x14ac:dyDescent="0.25"/>
    <row r="39" s="15" customFormat="1" x14ac:dyDescent="0.25"/>
    <row r="40" s="15" customFormat="1" x14ac:dyDescent="0.25"/>
    <row r="41" s="15" customFormat="1" x14ac:dyDescent="0.25"/>
    <row r="42" s="15" customFormat="1" x14ac:dyDescent="0.25"/>
    <row r="43" s="15" customFormat="1" x14ac:dyDescent="0.25"/>
    <row r="44" s="15" customFormat="1" x14ac:dyDescent="0.25"/>
    <row r="45" s="15" customFormat="1" x14ac:dyDescent="0.25"/>
    <row r="46" s="15" customFormat="1" x14ac:dyDescent="0.25"/>
    <row r="47" s="15" customFormat="1" x14ac:dyDescent="0.25"/>
    <row r="48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  <row r="120" s="15" customFormat="1" x14ac:dyDescent="0.25"/>
    <row r="121" s="15" customFormat="1" x14ac:dyDescent="0.25"/>
    <row r="122" s="15" customFormat="1" x14ac:dyDescent="0.25"/>
    <row r="123" s="15" customFormat="1" x14ac:dyDescent="0.25"/>
    <row r="124" s="15" customFormat="1" x14ac:dyDescent="0.25"/>
    <row r="125" s="15" customFormat="1" x14ac:dyDescent="0.25"/>
    <row r="126" s="15" customFormat="1" x14ac:dyDescent="0.25"/>
    <row r="127" s="15" customFormat="1" x14ac:dyDescent="0.25"/>
    <row r="128" s="15" customFormat="1" x14ac:dyDescent="0.25"/>
    <row r="129" s="15" customFormat="1" x14ac:dyDescent="0.25"/>
    <row r="130" s="15" customFormat="1" x14ac:dyDescent="0.25"/>
    <row r="131" s="15" customFormat="1" x14ac:dyDescent="0.25"/>
    <row r="132" s="15" customFormat="1" x14ac:dyDescent="0.25"/>
  </sheetData>
  <sheetProtection formatCells="0" formatColumns="0" formatRows="0" insertColumns="0" insertRows="0" insertHyperlinks="0" deleteColumns="0" deleteRows="0" sort="0" autoFilter="0" pivotTables="0"/>
  <mergeCells count="23">
    <mergeCell ref="J6:J7"/>
    <mergeCell ref="H4:H5"/>
    <mergeCell ref="B1:C2"/>
    <mergeCell ref="J1:L2"/>
    <mergeCell ref="F1:H2"/>
    <mergeCell ref="G4:G5"/>
    <mergeCell ref="J4:J5"/>
    <mergeCell ref="F4:F5"/>
    <mergeCell ref="K4:K5"/>
    <mergeCell ref="L4:L5"/>
    <mergeCell ref="K6:K7"/>
    <mergeCell ref="L6:L7"/>
    <mergeCell ref="B9:D9"/>
    <mergeCell ref="B4:B5"/>
    <mergeCell ref="B6:B7"/>
    <mergeCell ref="F9:H9"/>
    <mergeCell ref="C6:C7"/>
    <mergeCell ref="C4:C5"/>
    <mergeCell ref="D6:D7"/>
    <mergeCell ref="G6:G7"/>
    <mergeCell ref="H6:H7"/>
    <mergeCell ref="D4:D5"/>
    <mergeCell ref="F6:F7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INCADEA</vt:lpstr>
      <vt:lpstr>Code a barre</vt:lpstr>
      <vt:lpstr>TCD Déclassé</vt:lpstr>
      <vt:lpstr>Déclassé</vt:lpstr>
      <vt:lpstr>TCD Total Scan1</vt:lpstr>
      <vt:lpstr>Total Scan1</vt:lpstr>
      <vt:lpstr>Saisie Comptage2</vt:lpstr>
      <vt:lpstr>Etat Travée</vt:lpstr>
      <vt:lpstr>dashboard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2018-03-07T14:25:08Z</dcterms:modified>
</cp:coreProperties>
</file>