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ristopherchevalier/Desktop/"/>
    </mc:Choice>
  </mc:AlternateContent>
  <bookViews>
    <workbookView xWindow="0" yWindow="440" windowWidth="25600" windowHeight="14360"/>
  </bookViews>
  <sheets>
    <sheet name="Planning Annuel" sheetId="1" r:id="rId1"/>
    <sheet name="Données Classeur" sheetId="2" r:id="rId2"/>
  </sheets>
  <definedNames>
    <definedName name="AnnéeEnCours">'Données Classeur'!$C$53</definedName>
    <definedName name="Aout">'Données Classeur'!$E$12</definedName>
    <definedName name="Avril">'Données Classeur'!$E$8</definedName>
    <definedName name="Decembre">'Données Classeur'!$E$16</definedName>
    <definedName name="Février">'Données Classeur'!$E$6</definedName>
    <definedName name="Janvier">'Données Classeur'!$E$5</definedName>
    <definedName name="Juillet">'Données Classeur'!$E$11</definedName>
    <definedName name="Juin">'Données Classeur'!$E$10</definedName>
    <definedName name="Mai">'Données Classeur'!$E$9</definedName>
    <definedName name="Mars">'Données Classeur'!$E$7</definedName>
    <definedName name="NbCollaborateurs">'Données Classeur'!$C$4</definedName>
    <definedName name="NmCol12">'Données Classeur'!$C$17</definedName>
    <definedName name="NomCol1">'Données Classeur'!$C$6</definedName>
    <definedName name="NomCol10">'Données Classeur'!$C$15</definedName>
    <definedName name="NomCol11">'Données Classeur'!$C$16</definedName>
    <definedName name="NomCol12">'Données Classeur'!$C$17</definedName>
    <definedName name="NomCol13">'Données Classeur'!$C$18</definedName>
    <definedName name="NomCol14">'Données Classeur'!$C$19</definedName>
    <definedName name="NomCol15">'Données Classeur'!$C$20</definedName>
    <definedName name="NomCol2">'Données Classeur'!$C$7</definedName>
    <definedName name="NomCol3">'Données Classeur'!$C$8</definedName>
    <definedName name="NomCol4">'Données Classeur'!$C$9</definedName>
    <definedName name="NomCol5">'Données Classeur'!$C$10</definedName>
    <definedName name="NomCol6">'Données Classeur'!$C$11</definedName>
    <definedName name="NomCol7">'Données Classeur'!$C$12</definedName>
    <definedName name="NomCol8">'Données Classeur'!$C$13</definedName>
    <definedName name="NomCol9">'Données Classeur'!$C$14</definedName>
    <definedName name="Novembre">'Données Classeur'!$E$15</definedName>
    <definedName name="Octobre">'Données Classeur'!$E$14</definedName>
    <definedName name="Septembre">'Données Classeur'!$E$13</definedName>
    <definedName name="TXTCEL">'Données Classeur'!$C$52</definedName>
    <definedName name="_xlnm.Print_Area" localSheetId="0">'Planning Annuel'!$F$5:$AK$105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E5" i="2" l="1"/>
  <c r="E6" i="2"/>
  <c r="F57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" i="2"/>
  <c r="AK60" i="1"/>
  <c r="AJ60" i="1"/>
  <c r="AI60" i="1"/>
  <c r="U57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G58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H59" i="1"/>
  <c r="G59" i="1"/>
  <c r="F5" i="2"/>
  <c r="AF10" i="1"/>
  <c r="AG10" i="1"/>
  <c r="AH10" i="1"/>
  <c r="AI10" i="1"/>
  <c r="AJ10" i="1"/>
  <c r="U7" i="1"/>
  <c r="F7" i="1"/>
  <c r="G10" i="1"/>
  <c r="F53" i="1"/>
  <c r="F54" i="1"/>
  <c r="F55" i="1"/>
  <c r="F49" i="1"/>
  <c r="F50" i="1"/>
  <c r="F51" i="1"/>
  <c r="F52" i="1"/>
  <c r="F39" i="1"/>
  <c r="F40" i="1"/>
  <c r="F41" i="1"/>
  <c r="F42" i="1"/>
  <c r="F43" i="1"/>
  <c r="F44" i="1"/>
  <c r="F45" i="1"/>
  <c r="F46" i="1"/>
  <c r="F47" i="1"/>
  <c r="F48" i="1"/>
  <c r="F35" i="1"/>
  <c r="F36" i="1"/>
  <c r="F37" i="1"/>
  <c r="F38" i="1"/>
  <c r="F28" i="1"/>
  <c r="F29" i="1"/>
  <c r="F30" i="1"/>
  <c r="F31" i="1"/>
  <c r="F32" i="1"/>
  <c r="F33" i="1"/>
  <c r="F34" i="1"/>
  <c r="F27" i="1"/>
  <c r="F26" i="1"/>
  <c r="F25" i="1"/>
  <c r="F24" i="1"/>
  <c r="F23" i="1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1" i="2"/>
  <c r="B22" i="2"/>
  <c r="B20" i="2"/>
  <c r="F22" i="1"/>
  <c r="F21" i="1"/>
  <c r="F20" i="1"/>
  <c r="F19" i="1"/>
  <c r="F18" i="1"/>
  <c r="F17" i="1"/>
  <c r="F16" i="1"/>
  <c r="F15" i="1"/>
  <c r="F14" i="1"/>
  <c r="F13" i="1"/>
  <c r="F12" i="1"/>
  <c r="F11" i="1"/>
  <c r="H10" i="1"/>
  <c r="H8" i="1"/>
  <c r="I10" i="1"/>
  <c r="I8" i="1"/>
  <c r="J10" i="1"/>
  <c r="J8" i="1"/>
  <c r="K10" i="1"/>
  <c r="K8" i="1"/>
  <c r="L10" i="1"/>
  <c r="L8" i="1"/>
  <c r="M10" i="1"/>
  <c r="M8" i="1"/>
  <c r="N10" i="1"/>
  <c r="N8" i="1"/>
  <c r="O10" i="1"/>
  <c r="O8" i="1"/>
  <c r="P10" i="1"/>
  <c r="P8" i="1"/>
  <c r="Q10" i="1"/>
  <c r="Q8" i="1"/>
  <c r="R10" i="1"/>
  <c r="R8" i="1"/>
  <c r="S10" i="1"/>
  <c r="S8" i="1"/>
  <c r="T10" i="1"/>
  <c r="T8" i="1"/>
  <c r="U10" i="1"/>
  <c r="U8" i="1"/>
  <c r="V10" i="1"/>
  <c r="V8" i="1"/>
  <c r="W10" i="1"/>
  <c r="W8" i="1"/>
  <c r="X10" i="1"/>
  <c r="X8" i="1"/>
  <c r="Y10" i="1"/>
  <c r="Y8" i="1"/>
  <c r="Z10" i="1"/>
  <c r="Z8" i="1"/>
  <c r="AA10" i="1"/>
  <c r="AA8" i="1"/>
  <c r="AB10" i="1"/>
  <c r="AB8" i="1"/>
  <c r="AC10" i="1"/>
  <c r="AC8" i="1"/>
  <c r="AD10" i="1"/>
  <c r="AD8" i="1"/>
  <c r="AE10" i="1"/>
  <c r="AE8" i="1"/>
  <c r="AF8" i="1"/>
  <c r="AG8" i="1"/>
  <c r="AH8" i="1"/>
  <c r="AI8" i="1"/>
  <c r="AJ8" i="1"/>
  <c r="AK10" i="1"/>
  <c r="AK8" i="1"/>
  <c r="G8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G9" i="1"/>
  <c r="E7" i="2"/>
  <c r="E8" i="2"/>
  <c r="E9" i="2"/>
  <c r="E10" i="2"/>
  <c r="E11" i="2"/>
  <c r="E12" i="2"/>
  <c r="F12" i="2"/>
  <c r="E13" i="2"/>
  <c r="F13" i="2"/>
  <c r="E14" i="2"/>
  <c r="F14" i="2"/>
  <c r="E15" i="2"/>
  <c r="F15" i="2"/>
  <c r="E16" i="2"/>
  <c r="F16" i="2"/>
  <c r="F7" i="2"/>
  <c r="F8" i="2"/>
  <c r="F9" i="2"/>
  <c r="F10" i="2"/>
  <c r="F11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</calcChain>
</file>

<file path=xl/sharedStrings.xml><?xml version="1.0" encoding="utf-8"?>
<sst xmlns="http://schemas.openxmlformats.org/spreadsheetml/2006/main" count="41" uniqueCount="37">
  <si>
    <t>D</t>
  </si>
  <si>
    <t>L</t>
  </si>
  <si>
    <t>J</t>
  </si>
  <si>
    <t>V</t>
  </si>
  <si>
    <t>S</t>
  </si>
  <si>
    <t>Nombre de Collaborateurs :</t>
  </si>
  <si>
    <t>TEXTE CELLULES B6:B20</t>
  </si>
  <si>
    <t>Année En Cours</t>
  </si>
  <si>
    <t>Nom du collaborateur :</t>
  </si>
  <si>
    <t>Début de Semaine :</t>
  </si>
  <si>
    <t>2èmeJour</t>
  </si>
  <si>
    <t>3èmeJour</t>
  </si>
  <si>
    <t>4èmeJour</t>
  </si>
  <si>
    <t>5èmeJour</t>
  </si>
  <si>
    <t>6èmeJour</t>
  </si>
  <si>
    <t>7èmeJour</t>
  </si>
  <si>
    <t>Type</t>
  </si>
  <si>
    <t>Récupération</t>
  </si>
  <si>
    <t>Repos</t>
  </si>
  <si>
    <t>Congé</t>
  </si>
  <si>
    <t>Ma</t>
  </si>
  <si>
    <t>Me</t>
  </si>
  <si>
    <t>Mois</t>
  </si>
  <si>
    <t>N° Semaine</t>
  </si>
  <si>
    <t>Jour</t>
  </si>
  <si>
    <t>C</t>
  </si>
  <si>
    <t>À</t>
  </si>
  <si>
    <t>E</t>
  </si>
  <si>
    <t>RT</t>
  </si>
  <si>
    <t>U</t>
  </si>
  <si>
    <t>I</t>
  </si>
  <si>
    <t>O$</t>
  </si>
  <si>
    <t>H</t>
  </si>
  <si>
    <t>G</t>
  </si>
  <si>
    <t>HE</t>
  </si>
  <si>
    <t>IK</t>
  </si>
  <si>
    <t>Planning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</si>
</sst>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yyyy"/>
    <numFmt numFmtId="166" formatCode="mmmm"/>
    <numFmt numFmtId="167" formatCode="d"/>
    <numFmt numFmtId="168" formatCode="ddd"/>
  </numFmts>
  <fonts count="5" x14ac:knownFonts="1">
    <font>
      <sz val="11"/>
      <color indexed="8"/>
      <name val="Calibri"/>
    </font>
    <font>
      <b/>
      <sz val="11"/>
      <color indexed="8"/>
      <name val="Calibri"/>
    </font>
    <font>
      <b/>
      <sz val="14"/>
      <color indexed="8"/>
      <name val="Calibri"/>
    </font>
    <font>
      <b/>
      <sz val="26"/>
      <color indexed="8"/>
      <name val="Calibri"/>
    </font>
    <font>
      <sz val="12"/>
      <color indexed="72"/>
      <name val="Helvetica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Fill="0" applyProtection="0"/>
  </cellStyleXfs>
  <cellXfs count="48">
    <xf numFmtId="0" fontId="0" fillId="0" borderId="0" xfId="0" applyFill="1" applyProtection="1"/>
    <xf numFmtId="0" fontId="0" fillId="0" borderId="1" xfId="0" applyFill="1" applyBorder="1" applyProtection="1"/>
    <xf numFmtId="165" fontId="0" fillId="0" borderId="1" xfId="0" applyNumberFormat="1" applyFill="1" applyBorder="1" applyProtection="1"/>
    <xf numFmtId="0" fontId="0" fillId="0" borderId="1" xfId="0" applyFill="1" applyBorder="1" applyProtection="1"/>
    <xf numFmtId="166" fontId="0" fillId="0" borderId="0" xfId="0" applyNumberFormat="1" applyFill="1" applyProtection="1"/>
    <xf numFmtId="0" fontId="0" fillId="2" borderId="0" xfId="0" applyFill="1" applyProtection="1"/>
    <xf numFmtId="0" fontId="0" fillId="3" borderId="0" xfId="0" applyFill="1" applyProtection="1"/>
    <xf numFmtId="0" fontId="0" fillId="2" borderId="0" xfId="0" applyFill="1" applyBorder="1" applyProtection="1"/>
    <xf numFmtId="0" fontId="0" fillId="3" borderId="0" xfId="0" applyFill="1" applyBorder="1" applyProtection="1"/>
    <xf numFmtId="166" fontId="2" fillId="0" borderId="12" xfId="0" applyNumberFormat="1" applyFont="1" applyFill="1" applyBorder="1" applyAlignment="1" applyProtection="1">
      <alignment horizontal="right"/>
    </xf>
    <xf numFmtId="166" fontId="2" fillId="0" borderId="11" xfId="0" applyNumberFormat="1" applyFont="1" applyFill="1" applyBorder="1" applyAlignment="1" applyProtection="1">
      <alignment horizontal="right"/>
    </xf>
    <xf numFmtId="165" fontId="2" fillId="0" borderId="11" xfId="0" applyNumberFormat="1" applyFont="1" applyFill="1" applyBorder="1" applyAlignment="1" applyProtection="1">
      <alignment horizontal="left"/>
    </xf>
    <xf numFmtId="0" fontId="1" fillId="0" borderId="1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 vertical="center"/>
    </xf>
    <xf numFmtId="168" fontId="0" fillId="0" borderId="4" xfId="0" applyNumberForma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/>
    </xf>
    <xf numFmtId="167" fontId="0" fillId="0" borderId="3" xfId="0" applyNumberForma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1" fontId="0" fillId="0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4" borderId="0" xfId="0" applyFill="1" applyProtection="1"/>
    <xf numFmtId="166" fontId="2" fillId="4" borderId="12" xfId="0" applyNumberFormat="1" applyFont="1" applyFill="1" applyBorder="1" applyAlignment="1" applyProtection="1">
      <alignment horizontal="right"/>
    </xf>
    <xf numFmtId="0" fontId="0" fillId="4" borderId="6" xfId="0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1" fontId="0" fillId="4" borderId="1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/>
    </xf>
    <xf numFmtId="166" fontId="2" fillId="4" borderId="0" xfId="0" applyNumberFormat="1" applyFont="1" applyFill="1" applyBorder="1" applyAlignment="1" applyProtection="1">
      <alignment horizontal="right"/>
    </xf>
    <xf numFmtId="165" fontId="2" fillId="4" borderId="0" xfId="0" applyNumberFormat="1" applyFont="1" applyFill="1" applyBorder="1" applyAlignment="1" applyProtection="1">
      <alignment horizontal="left"/>
    </xf>
    <xf numFmtId="0" fontId="1" fillId="4" borderId="13" xfId="0" applyFont="1" applyFill="1" applyBorder="1" applyAlignment="1" applyProtection="1">
      <alignment horizontal="center"/>
    </xf>
    <xf numFmtId="0" fontId="0" fillId="4" borderId="8" xfId="0" applyFill="1" applyBorder="1" applyProtection="1"/>
    <xf numFmtId="0" fontId="0" fillId="4" borderId="7" xfId="0" applyFill="1" applyBorder="1" applyProtection="1"/>
    <xf numFmtId="0" fontId="1" fillId="4" borderId="14" xfId="0" applyFont="1" applyFill="1" applyBorder="1" applyAlignment="1" applyProtection="1">
      <alignment horizontal="center" vertical="center"/>
    </xf>
    <xf numFmtId="168" fontId="0" fillId="4" borderId="15" xfId="0" applyNumberFormat="1" applyFill="1" applyBorder="1" applyProtection="1"/>
    <xf numFmtId="167" fontId="0" fillId="4" borderId="15" xfId="0" applyNumberFormat="1" applyFill="1" applyBorder="1" applyProtection="1"/>
    <xf numFmtId="0" fontId="1" fillId="4" borderId="10" xfId="0" applyFont="1" applyFill="1" applyBorder="1" applyAlignment="1" applyProtection="1">
      <alignment horizontal="center" vertical="center"/>
    </xf>
    <xf numFmtId="167" fontId="0" fillId="4" borderId="1" xfId="0" applyNumberFormat="1" applyFill="1" applyBorder="1" applyProtection="1"/>
    <xf numFmtId="0" fontId="1" fillId="4" borderId="0" xfId="0" applyFont="1" applyFill="1" applyProtection="1"/>
    <xf numFmtId="0" fontId="3" fillId="5" borderId="12" xfId="0" applyFont="1" applyFill="1" applyBorder="1" applyAlignment="1" applyProtection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</xf>
    <xf numFmtId="0" fontId="0" fillId="6" borderId="9" xfId="0" applyFill="1" applyBorder="1" applyProtection="1"/>
    <xf numFmtId="0" fontId="0" fillId="6" borderId="6" xfId="0" applyFill="1" applyBorder="1" applyProtection="1"/>
    <xf numFmtId="0" fontId="0" fillId="6" borderId="0" xfId="0" applyFill="1" applyProtection="1"/>
    <xf numFmtId="0" fontId="0" fillId="6" borderId="0" xfId="0" applyFill="1" applyBorder="1" applyProtection="1"/>
  </cellXfs>
  <cellStyles count="1">
    <cellStyle name="Normal" xfId="0" builtinId="0"/>
  </cellStyles>
  <dxfs count="4">
    <dxf>
      <font>
        <color theme="0"/>
      </font>
      <fill>
        <patternFill>
          <fgColor theme="0"/>
          <bgColor theme="0"/>
        </patternFill>
      </fill>
    </dxf>
    <dxf>
      <font>
        <color theme="1"/>
      </font>
      <fill>
        <patternFill>
          <bgColor theme="0"/>
        </patternFill>
      </fill>
      <border>
        <left style="thin">
          <color auto="1"/>
        </left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 style="thin">
          <color auto="1"/>
        </left>
      </border>
    </dxf>
  </dxfs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00CD"/>
      <rgbColor rgb="00FFFF00"/>
      <rgbColor rgb="0098FB98"/>
      <rgbColor rgb="0088BB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25399</xdr:colOff>
          <xdr:row>10</xdr:row>
          <xdr:rowOff>11545</xdr:rowOff>
        </xdr:from>
        <xdr:to>
          <xdr:col>38</xdr:col>
          <xdr:colOff>537883</xdr:colOff>
          <xdr:row>11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Masquer Ligne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967439</xdr:colOff>
          <xdr:row>10</xdr:row>
          <xdr:rowOff>12701</xdr:rowOff>
        </xdr:from>
        <xdr:to>
          <xdr:col>41</xdr:col>
          <xdr:colOff>257734</xdr:colOff>
          <xdr:row>11</xdr:row>
          <xdr:rowOff>0</xdr:rowOff>
        </xdr:to>
        <xdr:sp macro="" textlink="">
          <xdr:nvSpPr>
            <xdr:cNvPr id="1028" name="Afficher Lign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Afficher Ligne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pageSetUpPr fitToPage="1"/>
  </sheetPr>
  <dimension ref="A1:AL144"/>
  <sheetViews>
    <sheetView showGridLines="0" tabSelected="1" topLeftCell="O5" zoomScale="90" zoomScaleNormal="90" zoomScalePageLayoutView="90" workbookViewId="0">
      <selection activeCell="M23" sqref="M23"/>
    </sheetView>
  </sheetViews>
  <sheetFormatPr baseColWidth="10" defaultColWidth="8.83203125" defaultRowHeight="15" x14ac:dyDescent="0.2"/>
  <cols>
    <col min="1" max="1" width="0.83203125" style="5" customWidth="1"/>
    <col min="2" max="2" width="0.83203125" style="6" customWidth="1"/>
    <col min="3" max="3" width="0.83203125" style="5" customWidth="1"/>
    <col min="4" max="4" width="4.83203125" style="22" customWidth="1"/>
    <col min="5" max="5" width="10.6640625" style="22" customWidth="1"/>
    <col min="6" max="6" width="15" style="22" customWidth="1"/>
    <col min="7" max="37" width="5.83203125" style="22" customWidth="1"/>
    <col min="38" max="38" width="10.6640625" style="22" customWidth="1"/>
    <col min="39" max="39" width="15" style="22" customWidth="1"/>
    <col min="40" max="70" width="5.83203125" style="22" customWidth="1"/>
    <col min="71" max="16384" width="8.83203125" style="22"/>
  </cols>
  <sheetData>
    <row r="1" spans="2:38" s="5" customFormat="1" ht="5" customHeight="1" x14ac:dyDescent="0.2">
      <c r="B1" s="6"/>
    </row>
    <row r="2" spans="2:38" s="6" customFormat="1" ht="5" customHeight="1" x14ac:dyDescent="0.2"/>
    <row r="3" spans="2:38" s="5" customFormat="1" ht="5" customHeight="1" x14ac:dyDescent="0.2">
      <c r="B3" s="6"/>
    </row>
    <row r="4" spans="2:38" ht="26" customHeight="1" x14ac:dyDescent="0.2"/>
    <row r="5" spans="2:38" ht="61" customHeight="1" x14ac:dyDescent="0.2">
      <c r="E5" s="42" t="s">
        <v>36</v>
      </c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</row>
    <row r="6" spans="2:38" ht="61" customHeight="1" x14ac:dyDescent="0.2">
      <c r="E6" s="44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</row>
    <row r="7" spans="2:38" ht="19" x14ac:dyDescent="0.25">
      <c r="E7" s="45"/>
      <c r="F7" s="9">
        <f>Janvier</f>
        <v>42736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1">
        <f>AnnéeEnCours</f>
        <v>42925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47"/>
    </row>
    <row r="8" spans="2:38" x14ac:dyDescent="0.2">
      <c r="E8" s="45"/>
      <c r="F8" s="12" t="s">
        <v>23</v>
      </c>
      <c r="G8" s="13">
        <f>IF(G10="","",_xlfn.ISOWEEKNUM(G10))</f>
        <v>52</v>
      </c>
      <c r="H8" s="13">
        <f t="shared" ref="H8:AK8" si="0">IF(H10="","",_xlfn.ISOWEEKNUM(H10))</f>
        <v>1</v>
      </c>
      <c r="I8" s="13">
        <f t="shared" si="0"/>
        <v>1</v>
      </c>
      <c r="J8" s="13">
        <f t="shared" si="0"/>
        <v>1</v>
      </c>
      <c r="K8" s="13">
        <f t="shared" si="0"/>
        <v>1</v>
      </c>
      <c r="L8" s="13">
        <f t="shared" si="0"/>
        <v>1</v>
      </c>
      <c r="M8" s="13">
        <f t="shared" si="0"/>
        <v>1</v>
      </c>
      <c r="N8" s="13">
        <f t="shared" si="0"/>
        <v>1</v>
      </c>
      <c r="O8" s="13">
        <f t="shared" si="0"/>
        <v>2</v>
      </c>
      <c r="P8" s="13">
        <f t="shared" si="0"/>
        <v>2</v>
      </c>
      <c r="Q8" s="13">
        <f t="shared" si="0"/>
        <v>2</v>
      </c>
      <c r="R8" s="13">
        <f t="shared" si="0"/>
        <v>2</v>
      </c>
      <c r="S8" s="13">
        <f t="shared" si="0"/>
        <v>2</v>
      </c>
      <c r="T8" s="13">
        <f t="shared" si="0"/>
        <v>2</v>
      </c>
      <c r="U8" s="13">
        <f t="shared" si="0"/>
        <v>2</v>
      </c>
      <c r="V8" s="13">
        <f t="shared" si="0"/>
        <v>3</v>
      </c>
      <c r="W8" s="13">
        <f t="shared" si="0"/>
        <v>3</v>
      </c>
      <c r="X8" s="13">
        <f t="shared" si="0"/>
        <v>3</v>
      </c>
      <c r="Y8" s="13">
        <f t="shared" si="0"/>
        <v>3</v>
      </c>
      <c r="Z8" s="13">
        <f t="shared" si="0"/>
        <v>3</v>
      </c>
      <c r="AA8" s="13">
        <f t="shared" si="0"/>
        <v>3</v>
      </c>
      <c r="AB8" s="13">
        <f t="shared" si="0"/>
        <v>3</v>
      </c>
      <c r="AC8" s="13">
        <f t="shared" si="0"/>
        <v>4</v>
      </c>
      <c r="AD8" s="13">
        <f t="shared" si="0"/>
        <v>4</v>
      </c>
      <c r="AE8" s="13">
        <f t="shared" si="0"/>
        <v>4</v>
      </c>
      <c r="AF8" s="13">
        <f t="shared" si="0"/>
        <v>4</v>
      </c>
      <c r="AG8" s="13">
        <f t="shared" si="0"/>
        <v>4</v>
      </c>
      <c r="AH8" s="13">
        <f t="shared" si="0"/>
        <v>4</v>
      </c>
      <c r="AI8" s="13">
        <f t="shared" si="0"/>
        <v>4</v>
      </c>
      <c r="AJ8" s="13">
        <f t="shared" si="0"/>
        <v>5</v>
      </c>
      <c r="AK8" s="13">
        <f t="shared" si="0"/>
        <v>5</v>
      </c>
      <c r="AL8" s="45"/>
    </row>
    <row r="9" spans="2:38" x14ac:dyDescent="0.2">
      <c r="E9" s="45"/>
      <c r="F9" s="14" t="s">
        <v>24</v>
      </c>
      <c r="G9" s="15">
        <f>IF(G10="","",G10)</f>
        <v>42736</v>
      </c>
      <c r="H9" s="15">
        <f t="shared" ref="H9:AK9" si="1">IF(H10="","",H10)</f>
        <v>42737</v>
      </c>
      <c r="I9" s="15">
        <f t="shared" si="1"/>
        <v>42738</v>
      </c>
      <c r="J9" s="15">
        <f t="shared" si="1"/>
        <v>42739</v>
      </c>
      <c r="K9" s="15">
        <f t="shared" si="1"/>
        <v>42740</v>
      </c>
      <c r="L9" s="15">
        <f t="shared" si="1"/>
        <v>42741</v>
      </c>
      <c r="M9" s="15">
        <f t="shared" si="1"/>
        <v>42742</v>
      </c>
      <c r="N9" s="15">
        <f t="shared" si="1"/>
        <v>42743</v>
      </c>
      <c r="O9" s="15">
        <f t="shared" si="1"/>
        <v>42744</v>
      </c>
      <c r="P9" s="15">
        <f t="shared" si="1"/>
        <v>42745</v>
      </c>
      <c r="Q9" s="15">
        <f t="shared" si="1"/>
        <v>42746</v>
      </c>
      <c r="R9" s="15">
        <f t="shared" si="1"/>
        <v>42747</v>
      </c>
      <c r="S9" s="15">
        <f t="shared" si="1"/>
        <v>42748</v>
      </c>
      <c r="T9" s="15">
        <f t="shared" si="1"/>
        <v>42749</v>
      </c>
      <c r="U9" s="15">
        <f t="shared" si="1"/>
        <v>42750</v>
      </c>
      <c r="V9" s="15">
        <f t="shared" si="1"/>
        <v>42751</v>
      </c>
      <c r="W9" s="15">
        <f t="shared" si="1"/>
        <v>42752</v>
      </c>
      <c r="X9" s="15">
        <f t="shared" si="1"/>
        <v>42753</v>
      </c>
      <c r="Y9" s="15">
        <f t="shared" si="1"/>
        <v>42754</v>
      </c>
      <c r="Z9" s="15">
        <f t="shared" si="1"/>
        <v>42755</v>
      </c>
      <c r="AA9" s="15">
        <f t="shared" si="1"/>
        <v>42756</v>
      </c>
      <c r="AB9" s="15">
        <f t="shared" si="1"/>
        <v>42757</v>
      </c>
      <c r="AC9" s="15">
        <f t="shared" si="1"/>
        <v>42758</v>
      </c>
      <c r="AD9" s="15">
        <f t="shared" si="1"/>
        <v>42759</v>
      </c>
      <c r="AE9" s="15">
        <f t="shared" si="1"/>
        <v>42760</v>
      </c>
      <c r="AF9" s="15">
        <f t="shared" si="1"/>
        <v>26</v>
      </c>
      <c r="AG9" s="15">
        <f t="shared" si="1"/>
        <v>27</v>
      </c>
      <c r="AH9" s="15">
        <f t="shared" si="1"/>
        <v>28</v>
      </c>
      <c r="AI9" s="15">
        <f t="shared" si="1"/>
        <v>29</v>
      </c>
      <c r="AJ9" s="15">
        <f t="shared" si="1"/>
        <v>30</v>
      </c>
      <c r="AK9" s="15">
        <f t="shared" si="1"/>
        <v>31</v>
      </c>
      <c r="AL9" s="46"/>
    </row>
    <row r="10" spans="2:38" x14ac:dyDescent="0.2">
      <c r="E10" s="45"/>
      <c r="F10" s="16"/>
      <c r="G10" s="17">
        <f>DATE(YEAR(U7),MONTH(F7),1)</f>
        <v>42736</v>
      </c>
      <c r="H10" s="17">
        <f>G10+1</f>
        <v>42737</v>
      </c>
      <c r="I10" s="17">
        <f t="shared" ref="I10:AE10" si="2">H10+1</f>
        <v>42738</v>
      </c>
      <c r="J10" s="17">
        <f t="shared" si="2"/>
        <v>42739</v>
      </c>
      <c r="K10" s="17">
        <f t="shared" si="2"/>
        <v>42740</v>
      </c>
      <c r="L10" s="17">
        <f t="shared" si="2"/>
        <v>42741</v>
      </c>
      <c r="M10" s="17">
        <f t="shared" si="2"/>
        <v>42742</v>
      </c>
      <c r="N10" s="17">
        <f t="shared" si="2"/>
        <v>42743</v>
      </c>
      <c r="O10" s="17">
        <f t="shared" si="2"/>
        <v>42744</v>
      </c>
      <c r="P10" s="17">
        <f t="shared" si="2"/>
        <v>42745</v>
      </c>
      <c r="Q10" s="17">
        <f t="shared" si="2"/>
        <v>42746</v>
      </c>
      <c r="R10" s="17">
        <f t="shared" si="2"/>
        <v>42747</v>
      </c>
      <c r="S10" s="17">
        <f t="shared" si="2"/>
        <v>42748</v>
      </c>
      <c r="T10" s="17">
        <f t="shared" si="2"/>
        <v>42749</v>
      </c>
      <c r="U10" s="17">
        <f t="shared" si="2"/>
        <v>42750</v>
      </c>
      <c r="V10" s="17">
        <f t="shared" si="2"/>
        <v>42751</v>
      </c>
      <c r="W10" s="17">
        <f t="shared" si="2"/>
        <v>42752</v>
      </c>
      <c r="X10" s="17">
        <f t="shared" si="2"/>
        <v>42753</v>
      </c>
      <c r="Y10" s="17">
        <f t="shared" si="2"/>
        <v>42754</v>
      </c>
      <c r="Z10" s="17">
        <f t="shared" si="2"/>
        <v>42755</v>
      </c>
      <c r="AA10" s="17">
        <f t="shared" si="2"/>
        <v>42756</v>
      </c>
      <c r="AB10" s="17">
        <f t="shared" si="2"/>
        <v>42757</v>
      </c>
      <c r="AC10" s="17">
        <f t="shared" si="2"/>
        <v>42758</v>
      </c>
      <c r="AD10" s="17">
        <f t="shared" si="2"/>
        <v>42759</v>
      </c>
      <c r="AE10" s="17">
        <f t="shared" si="2"/>
        <v>42760</v>
      </c>
      <c r="AF10" s="18">
        <f>IF(OR('Données Classeur'!$F$5=26,'Données Classeur'!$F$5&gt;26),26,"")</f>
        <v>26</v>
      </c>
      <c r="AG10" s="18">
        <f>IF(OR('Données Classeur'!$F$5=27,'Données Classeur'!$F$5&gt;27),27,"")</f>
        <v>27</v>
      </c>
      <c r="AH10" s="18">
        <f>IF(OR('Données Classeur'!$F$5=28,'Données Classeur'!$F$5&gt;28),28,"")</f>
        <v>28</v>
      </c>
      <c r="AI10" s="18">
        <f>IF(OR('Données Classeur'!$F$5=29,'Données Classeur'!$F$5&gt;29),29,"")</f>
        <v>29</v>
      </c>
      <c r="AJ10" s="18">
        <f>IF(OR('Données Classeur'!$F$5=30,'Données Classeur'!$F$5&gt;30),30,"")</f>
        <v>30</v>
      </c>
      <c r="AK10" s="18">
        <f>IF(OR('Données Classeur'!$F$5=31,'Données Classeur'!$F$5&gt;31),31,"")</f>
        <v>31</v>
      </c>
      <c r="AL10" s="46"/>
    </row>
    <row r="11" spans="2:38" ht="14" customHeight="1" x14ac:dyDescent="0.2">
      <c r="E11" s="45"/>
      <c r="F11" s="19" t="str">
        <f>IF(NomCol1="","",NomCol1)</f>
        <v>C</v>
      </c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46"/>
    </row>
    <row r="12" spans="2:38" ht="15" customHeight="1" x14ac:dyDescent="0.2">
      <c r="E12" s="45"/>
      <c r="F12" s="19" t="str">
        <f>IF(NomCol2="","",NomCol2)</f>
        <v>À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46"/>
    </row>
    <row r="13" spans="2:38" x14ac:dyDescent="0.2">
      <c r="E13" s="45"/>
      <c r="F13" s="19" t="str">
        <f>IF(NomCol3="","",NomCol3)</f>
        <v>D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46"/>
    </row>
    <row r="14" spans="2:38" x14ac:dyDescent="0.2">
      <c r="E14" s="45"/>
      <c r="F14" s="19" t="str">
        <f>IF(NomCol4="","",NomCol4)</f>
        <v>E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46"/>
    </row>
    <row r="15" spans="2:38" x14ac:dyDescent="0.2">
      <c r="E15" s="45"/>
      <c r="F15" s="19" t="str">
        <f>IF(NomCol5="","",NomCol5)</f>
        <v>RT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46"/>
    </row>
    <row r="16" spans="2:38" ht="15" customHeight="1" x14ac:dyDescent="0.2">
      <c r="E16" s="45"/>
      <c r="F16" s="19" t="str">
        <f>IF(NomCol6="","",NomCol6)</f>
        <v>U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46"/>
    </row>
    <row r="17" spans="5:38" x14ac:dyDescent="0.2">
      <c r="E17" s="45"/>
      <c r="F17" s="19" t="str">
        <f>IF(NomCol7="","",NomCol7)</f>
        <v>I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46"/>
    </row>
    <row r="18" spans="5:38" x14ac:dyDescent="0.2">
      <c r="E18" s="45"/>
      <c r="F18" s="19" t="str">
        <f>IF(NomCol8="","",NomCol8)</f>
        <v>O$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46"/>
    </row>
    <row r="19" spans="5:38" x14ac:dyDescent="0.2">
      <c r="E19" s="45"/>
      <c r="F19" s="19" t="str">
        <f>IF(NomCol9="","",NomCol9)</f>
        <v>J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46"/>
    </row>
    <row r="20" spans="5:38" x14ac:dyDescent="0.2">
      <c r="E20" s="45"/>
      <c r="F20" s="19" t="str">
        <f>IF(NomCol10="","",NomCol10)</f>
        <v>H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46"/>
    </row>
    <row r="21" spans="5:38" x14ac:dyDescent="0.2">
      <c r="E21" s="45"/>
      <c r="F21" s="19" t="str">
        <f>IF(NomCol11="","",NomCol11)</f>
        <v>G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46"/>
    </row>
    <row r="22" spans="5:38" x14ac:dyDescent="0.2">
      <c r="E22" s="45"/>
      <c r="F22" s="19" t="str">
        <f>IF(NomCol12="","",NomCol12)</f>
        <v>HE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46"/>
    </row>
    <row r="23" spans="5:38" x14ac:dyDescent="0.2">
      <c r="E23" s="45"/>
      <c r="F23" s="19" t="str">
        <f>IF(NomCol13="","",NomCol13)</f>
        <v>IK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46"/>
    </row>
    <row r="24" spans="5:38" x14ac:dyDescent="0.2">
      <c r="E24" s="45"/>
      <c r="F24" s="19" t="str">
        <f>IF(NomCol14="","",NomCol14)</f>
        <v/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46"/>
    </row>
    <row r="25" spans="5:38" x14ac:dyDescent="0.2">
      <c r="E25" s="45"/>
      <c r="F25" s="19" t="str">
        <f>IF(NomCol15="","",NomCol15)</f>
        <v/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46"/>
    </row>
    <row r="26" spans="5:38" x14ac:dyDescent="0.2">
      <c r="E26" s="45"/>
      <c r="F26" s="19" t="str">
        <f>IF('Données Classeur'!C21="","",'Données Classeur'!C21)</f>
        <v/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46"/>
    </row>
    <row r="27" spans="5:38" x14ac:dyDescent="0.2">
      <c r="E27" s="45"/>
      <c r="F27" s="19" t="str">
        <f>IF('Données Classeur'!C22="","",'Données Classeur'!C22)</f>
        <v/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46"/>
    </row>
    <row r="28" spans="5:38" x14ac:dyDescent="0.2">
      <c r="E28" s="45"/>
      <c r="F28" s="19" t="str">
        <f>IF('Données Classeur'!C23="","",'Données Classeur'!C23)</f>
        <v/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46"/>
    </row>
    <row r="29" spans="5:38" x14ac:dyDescent="0.2">
      <c r="E29" s="45"/>
      <c r="F29" s="19" t="str">
        <f>IF('Données Classeur'!C24="","",'Données Classeur'!C24)</f>
        <v/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46"/>
    </row>
    <row r="30" spans="5:38" x14ac:dyDescent="0.2">
      <c r="E30" s="45"/>
      <c r="F30" s="19" t="str">
        <f>IF('Données Classeur'!C25="","",'Données Classeur'!C25)</f>
        <v/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46"/>
    </row>
    <row r="31" spans="5:38" x14ac:dyDescent="0.2">
      <c r="E31" s="45"/>
      <c r="F31" s="19" t="str">
        <f>IF('Données Classeur'!C26="","",'Données Classeur'!C26)</f>
        <v/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46"/>
    </row>
    <row r="32" spans="5:38" x14ac:dyDescent="0.2">
      <c r="E32" s="45"/>
      <c r="F32" s="19" t="str">
        <f>IF('Données Classeur'!C27="","",'Données Classeur'!C27)</f>
        <v/>
      </c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46"/>
    </row>
    <row r="33" spans="5:38" x14ac:dyDescent="0.2">
      <c r="E33" s="45"/>
      <c r="F33" s="19" t="str">
        <f>IF('Données Classeur'!C28="","",'Données Classeur'!C28)</f>
        <v/>
      </c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46"/>
    </row>
    <row r="34" spans="5:38" x14ac:dyDescent="0.2">
      <c r="E34" s="45"/>
      <c r="F34" s="19" t="str">
        <f>IF('Données Classeur'!C29="","",'Données Classeur'!C29)</f>
        <v/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46"/>
    </row>
    <row r="35" spans="5:38" x14ac:dyDescent="0.2">
      <c r="E35" s="45"/>
      <c r="F35" s="19" t="str">
        <f>IF('Données Classeur'!C30="","",'Données Classeur'!C30)</f>
        <v/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46"/>
    </row>
    <row r="36" spans="5:38" x14ac:dyDescent="0.2">
      <c r="E36" s="45"/>
      <c r="F36" s="19" t="str">
        <f>IF('Données Classeur'!C31="","",'Données Classeur'!C31)</f>
        <v/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46"/>
    </row>
    <row r="37" spans="5:38" x14ac:dyDescent="0.2">
      <c r="E37" s="45"/>
      <c r="F37" s="19" t="str">
        <f>IF('Données Classeur'!C32="","",'Données Classeur'!C32)</f>
        <v/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46"/>
    </row>
    <row r="38" spans="5:38" x14ac:dyDescent="0.2">
      <c r="E38" s="45"/>
      <c r="F38" s="19" t="str">
        <f>IF('Données Classeur'!C33="","",'Données Classeur'!C33)</f>
        <v/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46"/>
    </row>
    <row r="39" spans="5:38" x14ac:dyDescent="0.2">
      <c r="E39" s="45"/>
      <c r="F39" s="19" t="str">
        <f>IF('Données Classeur'!C34="","",'Données Classeur'!C34)</f>
        <v/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46"/>
    </row>
    <row r="40" spans="5:38" x14ac:dyDescent="0.2">
      <c r="E40" s="45"/>
      <c r="F40" s="19" t="str">
        <f>IF('Données Classeur'!C35="","",'Données Classeur'!C35)</f>
        <v/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46"/>
    </row>
    <row r="41" spans="5:38" x14ac:dyDescent="0.2">
      <c r="E41" s="45"/>
      <c r="F41" s="19" t="str">
        <f>IF('Données Classeur'!C36="","",'Données Classeur'!C36)</f>
        <v/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46"/>
    </row>
    <row r="42" spans="5:38" x14ac:dyDescent="0.2">
      <c r="E42" s="45"/>
      <c r="F42" s="19" t="str">
        <f>IF('Données Classeur'!C37="","",'Données Classeur'!C37)</f>
        <v/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46"/>
    </row>
    <row r="43" spans="5:38" x14ac:dyDescent="0.2">
      <c r="E43" s="45"/>
      <c r="F43" s="19" t="str">
        <f>IF('Données Classeur'!C38="","",'Données Classeur'!C38)</f>
        <v/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46"/>
    </row>
    <row r="44" spans="5:38" x14ac:dyDescent="0.2">
      <c r="E44" s="45"/>
      <c r="F44" s="19" t="str">
        <f>IF('Données Classeur'!C39="","",'Données Classeur'!C39)</f>
        <v/>
      </c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46"/>
    </row>
    <row r="45" spans="5:38" x14ac:dyDescent="0.2">
      <c r="E45" s="45"/>
      <c r="F45" s="19" t="str">
        <f>IF('Données Classeur'!C40="","",'Données Classeur'!C40)</f>
        <v/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46"/>
    </row>
    <row r="46" spans="5:38" x14ac:dyDescent="0.2">
      <c r="E46" s="45"/>
      <c r="F46" s="19" t="str">
        <f>IF('Données Classeur'!C41="","",'Données Classeur'!C41)</f>
        <v/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46"/>
    </row>
    <row r="47" spans="5:38" x14ac:dyDescent="0.2">
      <c r="E47" s="45"/>
      <c r="F47" s="19" t="str">
        <f>IF('Données Classeur'!C42="","",'Données Classeur'!C42)</f>
        <v/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46"/>
    </row>
    <row r="48" spans="5:38" x14ac:dyDescent="0.2">
      <c r="E48" s="45"/>
      <c r="F48" s="19" t="str">
        <f>IF('Données Classeur'!C43="","",'Données Classeur'!C43)</f>
        <v/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46"/>
    </row>
    <row r="49" spans="1:38" x14ac:dyDescent="0.2">
      <c r="E49" s="45"/>
      <c r="F49" s="19" t="str">
        <f>IF('Données Classeur'!C44="","",'Données Classeur'!C44)</f>
        <v/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46"/>
    </row>
    <row r="50" spans="1:38" x14ac:dyDescent="0.2">
      <c r="E50" s="45"/>
      <c r="F50" s="19" t="str">
        <f>IF('Données Classeur'!C45="","",'Données Classeur'!C45)</f>
        <v/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46"/>
    </row>
    <row r="51" spans="1:38" x14ac:dyDescent="0.2">
      <c r="E51" s="45"/>
      <c r="F51" s="19" t="str">
        <f>IF('Données Classeur'!C46="","",'Données Classeur'!C46)</f>
        <v/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46"/>
    </row>
    <row r="52" spans="1:38" x14ac:dyDescent="0.2">
      <c r="E52" s="45"/>
      <c r="F52" s="19" t="str">
        <f>IF('Données Classeur'!C47="","",'Données Classeur'!C47)</f>
        <v/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46"/>
    </row>
    <row r="53" spans="1:38" x14ac:dyDescent="0.2">
      <c r="E53" s="45"/>
      <c r="F53" s="19" t="str">
        <f>IF('Données Classeur'!C48="","",'Données Classeur'!C48)</f>
        <v/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46"/>
    </row>
    <row r="54" spans="1:38" x14ac:dyDescent="0.2">
      <c r="E54" s="45"/>
      <c r="F54" s="19" t="str">
        <f>IF('Données Classeur'!C49="","",'Données Classeur'!C49)</f>
        <v/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46"/>
    </row>
    <row r="55" spans="1:38" x14ac:dyDescent="0.2">
      <c r="E55" s="45"/>
      <c r="F55" s="19" t="str">
        <f>IF('Données Classeur'!C50="","",'Données Classeur'!C50)</f>
        <v/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46"/>
    </row>
    <row r="56" spans="1:38" x14ac:dyDescent="0.2">
      <c r="E56" s="45"/>
      <c r="F56" s="30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47"/>
    </row>
    <row r="57" spans="1:38" s="25" customFormat="1" ht="19" x14ac:dyDescent="0.25">
      <c r="A57" s="7"/>
      <c r="B57" s="8"/>
      <c r="C57" s="7"/>
      <c r="E57" s="45"/>
      <c r="F57" s="23">
        <f>Février</f>
        <v>42767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2">
        <f>AnnéeEnCours</f>
        <v>42925</v>
      </c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47"/>
    </row>
    <row r="58" spans="1:38" s="25" customFormat="1" x14ac:dyDescent="0.2">
      <c r="A58" s="7"/>
      <c r="B58" s="8"/>
      <c r="C58" s="7"/>
      <c r="E58" s="45"/>
      <c r="F58" s="33" t="s">
        <v>23</v>
      </c>
      <c r="G58" s="34">
        <f>IF(G60="","",_xlfn.ISOWEEKNUM(G60))</f>
        <v>5</v>
      </c>
      <c r="H58" s="34">
        <f t="shared" ref="H58:AK58" si="3">IF(H60="","",_xlfn.ISOWEEKNUM(H60))</f>
        <v>5</v>
      </c>
      <c r="I58" s="34">
        <f t="shared" si="3"/>
        <v>5</v>
      </c>
      <c r="J58" s="34">
        <f t="shared" si="3"/>
        <v>5</v>
      </c>
      <c r="K58" s="34">
        <f t="shared" si="3"/>
        <v>5</v>
      </c>
      <c r="L58" s="34">
        <f t="shared" si="3"/>
        <v>6</v>
      </c>
      <c r="M58" s="34">
        <f t="shared" si="3"/>
        <v>6</v>
      </c>
      <c r="N58" s="34">
        <f t="shared" si="3"/>
        <v>6</v>
      </c>
      <c r="O58" s="34">
        <f t="shared" si="3"/>
        <v>6</v>
      </c>
      <c r="P58" s="34">
        <f t="shared" si="3"/>
        <v>6</v>
      </c>
      <c r="Q58" s="34">
        <f t="shared" si="3"/>
        <v>6</v>
      </c>
      <c r="R58" s="34">
        <f t="shared" si="3"/>
        <v>6</v>
      </c>
      <c r="S58" s="34">
        <f t="shared" si="3"/>
        <v>7</v>
      </c>
      <c r="T58" s="34">
        <f t="shared" si="3"/>
        <v>7</v>
      </c>
      <c r="U58" s="34">
        <f t="shared" si="3"/>
        <v>7</v>
      </c>
      <c r="V58" s="34">
        <f t="shared" si="3"/>
        <v>7</v>
      </c>
      <c r="W58" s="34">
        <f t="shared" si="3"/>
        <v>7</v>
      </c>
      <c r="X58" s="34">
        <f t="shared" si="3"/>
        <v>7</v>
      </c>
      <c r="Y58" s="34">
        <f t="shared" si="3"/>
        <v>7</v>
      </c>
      <c r="Z58" s="34">
        <f t="shared" si="3"/>
        <v>8</v>
      </c>
      <c r="AA58" s="34">
        <f t="shared" si="3"/>
        <v>8</v>
      </c>
      <c r="AB58" s="34">
        <f t="shared" si="3"/>
        <v>8</v>
      </c>
      <c r="AC58" s="34">
        <f t="shared" si="3"/>
        <v>8</v>
      </c>
      <c r="AD58" s="34">
        <f t="shared" si="3"/>
        <v>8</v>
      </c>
      <c r="AE58" s="34">
        <f t="shared" si="3"/>
        <v>8</v>
      </c>
      <c r="AF58" s="34">
        <f t="shared" si="3"/>
        <v>8</v>
      </c>
      <c r="AG58" s="34">
        <f t="shared" si="3"/>
        <v>9</v>
      </c>
      <c r="AH58" s="34">
        <f t="shared" si="3"/>
        <v>9</v>
      </c>
      <c r="AI58" s="34" t="str">
        <f t="shared" si="3"/>
        <v/>
      </c>
      <c r="AJ58" s="34" t="str">
        <f t="shared" si="3"/>
        <v/>
      </c>
      <c r="AK58" s="35" t="str">
        <f t="shared" si="3"/>
        <v/>
      </c>
      <c r="AL58" s="45"/>
    </row>
    <row r="59" spans="1:38" s="25" customFormat="1" x14ac:dyDescent="0.2">
      <c r="A59" s="7"/>
      <c r="B59" s="8"/>
      <c r="C59" s="7"/>
      <c r="E59" s="45"/>
      <c r="F59" s="36" t="s">
        <v>24</v>
      </c>
      <c r="G59" s="37">
        <f>IF(G60="","",G60)</f>
        <v>42767</v>
      </c>
      <c r="H59" s="37">
        <f>IF(H60="","",H60)</f>
        <v>42768</v>
      </c>
      <c r="I59" s="37">
        <f t="shared" ref="I59:AK59" si="4">IF(I60="","",I60)</f>
        <v>42769</v>
      </c>
      <c r="J59" s="37">
        <f t="shared" si="4"/>
        <v>42770</v>
      </c>
      <c r="K59" s="37">
        <f t="shared" si="4"/>
        <v>42771</v>
      </c>
      <c r="L59" s="37">
        <f t="shared" si="4"/>
        <v>42772</v>
      </c>
      <c r="M59" s="37">
        <f t="shared" si="4"/>
        <v>42773</v>
      </c>
      <c r="N59" s="37">
        <f t="shared" si="4"/>
        <v>42774</v>
      </c>
      <c r="O59" s="37">
        <f t="shared" si="4"/>
        <v>42775</v>
      </c>
      <c r="P59" s="37">
        <f t="shared" si="4"/>
        <v>42776</v>
      </c>
      <c r="Q59" s="37">
        <f t="shared" si="4"/>
        <v>42777</v>
      </c>
      <c r="R59" s="37">
        <f t="shared" si="4"/>
        <v>42778</v>
      </c>
      <c r="S59" s="37">
        <f t="shared" si="4"/>
        <v>42779</v>
      </c>
      <c r="T59" s="37">
        <f t="shared" si="4"/>
        <v>42780</v>
      </c>
      <c r="U59" s="37">
        <f t="shared" si="4"/>
        <v>42781</v>
      </c>
      <c r="V59" s="37">
        <f t="shared" si="4"/>
        <v>42782</v>
      </c>
      <c r="W59" s="37">
        <f t="shared" si="4"/>
        <v>42783</v>
      </c>
      <c r="X59" s="37">
        <f t="shared" si="4"/>
        <v>42784</v>
      </c>
      <c r="Y59" s="37">
        <f t="shared" si="4"/>
        <v>42785</v>
      </c>
      <c r="Z59" s="37">
        <f t="shared" si="4"/>
        <v>42786</v>
      </c>
      <c r="AA59" s="37">
        <f t="shared" si="4"/>
        <v>42787</v>
      </c>
      <c r="AB59" s="37">
        <f t="shared" si="4"/>
        <v>42788</v>
      </c>
      <c r="AC59" s="37">
        <f t="shared" si="4"/>
        <v>42789</v>
      </c>
      <c r="AD59" s="37">
        <f t="shared" si="4"/>
        <v>42790</v>
      </c>
      <c r="AE59" s="37">
        <f t="shared" si="4"/>
        <v>42791</v>
      </c>
      <c r="AF59" s="37">
        <f t="shared" si="4"/>
        <v>42792</v>
      </c>
      <c r="AG59" s="37">
        <f t="shared" si="4"/>
        <v>42793</v>
      </c>
      <c r="AH59" s="37">
        <f t="shared" si="4"/>
        <v>42794</v>
      </c>
      <c r="AI59" s="38" t="str">
        <f t="shared" si="4"/>
        <v/>
      </c>
      <c r="AJ59" s="38" t="str">
        <f t="shared" si="4"/>
        <v/>
      </c>
      <c r="AK59" s="38" t="str">
        <f t="shared" si="4"/>
        <v/>
      </c>
      <c r="AL59" s="47"/>
    </row>
    <row r="60" spans="1:38" s="25" customFormat="1" x14ac:dyDescent="0.2">
      <c r="A60" s="7"/>
      <c r="B60" s="8"/>
      <c r="C60" s="7"/>
      <c r="E60" s="45"/>
      <c r="F60" s="39"/>
      <c r="G60" s="40">
        <f>DATE(YEAR(U57),MONTH(F57),1)</f>
        <v>42767</v>
      </c>
      <c r="H60" s="40">
        <f>G60+1</f>
        <v>42768</v>
      </c>
      <c r="I60" s="40">
        <f t="shared" ref="I60:AD60" si="5">H60+1</f>
        <v>42769</v>
      </c>
      <c r="J60" s="40">
        <f t="shared" si="5"/>
        <v>42770</v>
      </c>
      <c r="K60" s="40">
        <f t="shared" si="5"/>
        <v>42771</v>
      </c>
      <c r="L60" s="40">
        <f t="shared" si="5"/>
        <v>42772</v>
      </c>
      <c r="M60" s="40">
        <f t="shared" si="5"/>
        <v>42773</v>
      </c>
      <c r="N60" s="40">
        <f t="shared" si="5"/>
        <v>42774</v>
      </c>
      <c r="O60" s="40">
        <f t="shared" si="5"/>
        <v>42775</v>
      </c>
      <c r="P60" s="40">
        <f t="shared" si="5"/>
        <v>42776</v>
      </c>
      <c r="Q60" s="40">
        <f t="shared" si="5"/>
        <v>42777</v>
      </c>
      <c r="R60" s="40">
        <f t="shared" si="5"/>
        <v>42778</v>
      </c>
      <c r="S60" s="40">
        <f t="shared" si="5"/>
        <v>42779</v>
      </c>
      <c r="T60" s="40">
        <f t="shared" si="5"/>
        <v>42780</v>
      </c>
      <c r="U60" s="40">
        <f t="shared" si="5"/>
        <v>42781</v>
      </c>
      <c r="V60" s="40">
        <f t="shared" si="5"/>
        <v>42782</v>
      </c>
      <c r="W60" s="40">
        <f t="shared" si="5"/>
        <v>42783</v>
      </c>
      <c r="X60" s="40">
        <f t="shared" si="5"/>
        <v>42784</v>
      </c>
      <c r="Y60" s="40">
        <f t="shared" si="5"/>
        <v>42785</v>
      </c>
      <c r="Z60" s="40">
        <f t="shared" si="5"/>
        <v>42786</v>
      </c>
      <c r="AA60" s="40">
        <f>Z60+1</f>
        <v>42787</v>
      </c>
      <c r="AB60" s="40">
        <f t="shared" si="5"/>
        <v>42788</v>
      </c>
      <c r="AC60" s="40">
        <f>AB60+1</f>
        <v>42789</v>
      </c>
      <c r="AD60" s="40">
        <f t="shared" si="5"/>
        <v>42790</v>
      </c>
      <c r="AE60" s="40">
        <f>AD60+1</f>
        <v>42791</v>
      </c>
      <c r="AF60" s="40">
        <f>IF(OR('Données Classeur'!$F$6=26,'Données Classeur'!$F$6&gt;26),AE60+1,"")</f>
        <v>42792</v>
      </c>
      <c r="AG60" s="40">
        <f>IF(OR('Données Classeur'!$F$6=27,'Données Classeur'!$F$6&gt;27),AF60+1,"")</f>
        <v>42793</v>
      </c>
      <c r="AH60" s="40">
        <f>IF(OR('Données Classeur'!$F$6=28,'Données Classeur'!$F$6&gt;28),AG60+1,"")</f>
        <v>42794</v>
      </c>
      <c r="AI60" s="40" t="str">
        <f>IF(OR('Données Classeur'!$F$6=29,'Données Classeur'!$F$6&gt;29),AH60+1,"")</f>
        <v/>
      </c>
      <c r="AJ60" s="40" t="str">
        <f>IF(OR('Données Classeur'!$F$6=30,'Données Classeur'!$F$6&gt;30),AI60+1,"")</f>
        <v/>
      </c>
      <c r="AK60" s="40" t="str">
        <f>IF(OR('Données Classeur'!$F$6=30,'Données Classeur'!$F$6&gt;30),AJ60+1,"")</f>
        <v/>
      </c>
      <c r="AL60" s="47"/>
    </row>
    <row r="61" spans="1:38" s="25" customFormat="1" x14ac:dyDescent="0.2">
      <c r="A61" s="7"/>
      <c r="B61" s="8"/>
      <c r="C61" s="7"/>
      <c r="E61" s="45"/>
      <c r="F61" s="27" t="str">
        <f>IF(NomCol1="","",NomCol1)</f>
        <v>C</v>
      </c>
      <c r="G61" s="28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47"/>
    </row>
    <row r="62" spans="1:38" s="25" customFormat="1" x14ac:dyDescent="0.2">
      <c r="A62" s="7"/>
      <c r="B62" s="8"/>
      <c r="C62" s="7"/>
      <c r="E62" s="45"/>
      <c r="F62" s="27" t="str">
        <f>IF(NomCol2="","",NomCol2)</f>
        <v>À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47"/>
    </row>
    <row r="63" spans="1:38" s="25" customFormat="1" x14ac:dyDescent="0.2">
      <c r="A63" s="7"/>
      <c r="B63" s="8"/>
      <c r="C63" s="7"/>
      <c r="E63" s="45"/>
      <c r="F63" s="27" t="str">
        <f>IF(NomCol3="","",NomCol3)</f>
        <v>D</v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47"/>
    </row>
    <row r="64" spans="1:38" s="25" customFormat="1" x14ac:dyDescent="0.2">
      <c r="A64" s="7"/>
      <c r="B64" s="8"/>
      <c r="C64" s="7"/>
      <c r="E64" s="45"/>
      <c r="F64" s="27" t="str">
        <f>IF(NomCol4="","",NomCol4)</f>
        <v>E</v>
      </c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47"/>
    </row>
    <row r="65" spans="1:38" s="25" customFormat="1" x14ac:dyDescent="0.2">
      <c r="A65" s="7"/>
      <c r="B65" s="8"/>
      <c r="C65" s="7"/>
      <c r="E65" s="45"/>
      <c r="F65" s="27" t="str">
        <f>IF(NomCol5="","",NomCol5)</f>
        <v>RT</v>
      </c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47"/>
    </row>
    <row r="66" spans="1:38" s="25" customFormat="1" x14ac:dyDescent="0.2">
      <c r="A66" s="7"/>
      <c r="B66" s="8"/>
      <c r="C66" s="7"/>
      <c r="E66" s="45"/>
      <c r="F66" s="27" t="str">
        <f>IF(NomCol6="","",NomCol6)</f>
        <v>U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47"/>
    </row>
    <row r="67" spans="1:38" s="25" customFormat="1" x14ac:dyDescent="0.2">
      <c r="A67" s="7"/>
      <c r="B67" s="8"/>
      <c r="C67" s="7"/>
      <c r="E67" s="45"/>
      <c r="F67" s="27" t="str">
        <f>IF(NomCol7="","",NomCol7)</f>
        <v>I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47"/>
    </row>
    <row r="68" spans="1:38" s="25" customFormat="1" x14ac:dyDescent="0.2">
      <c r="A68" s="7"/>
      <c r="B68" s="8"/>
      <c r="C68" s="7"/>
      <c r="E68" s="45"/>
      <c r="F68" s="27" t="str">
        <f>IF(NomCol8="","",NomCol8)</f>
        <v>O$</v>
      </c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47"/>
    </row>
    <row r="69" spans="1:38" s="25" customFormat="1" x14ac:dyDescent="0.2">
      <c r="A69" s="7"/>
      <c r="B69" s="8"/>
      <c r="C69" s="7"/>
      <c r="E69" s="45"/>
      <c r="F69" s="27" t="str">
        <f>IF(NomCol9="","",NomCol9)</f>
        <v>J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47"/>
    </row>
    <row r="70" spans="1:38" s="25" customFormat="1" x14ac:dyDescent="0.2">
      <c r="A70" s="7"/>
      <c r="B70" s="8"/>
      <c r="C70" s="7"/>
      <c r="E70" s="45"/>
      <c r="F70" s="27" t="str">
        <f>IF(NomCol10="","",NomCol10)</f>
        <v>H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47"/>
    </row>
    <row r="71" spans="1:38" s="25" customFormat="1" x14ac:dyDescent="0.2">
      <c r="A71" s="7"/>
      <c r="B71" s="8"/>
      <c r="C71" s="7"/>
      <c r="E71" s="45"/>
      <c r="F71" s="27" t="str">
        <f>IF(NomCol11="","",NomCol11)</f>
        <v>G</v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47"/>
    </row>
    <row r="72" spans="1:38" s="25" customFormat="1" x14ac:dyDescent="0.2">
      <c r="A72" s="7"/>
      <c r="B72" s="8"/>
      <c r="C72" s="7"/>
      <c r="E72" s="45"/>
      <c r="F72" s="27" t="str">
        <f>IF(NomCol12="","",NomCol12)</f>
        <v>HE</v>
      </c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47"/>
    </row>
    <row r="73" spans="1:38" s="25" customFormat="1" x14ac:dyDescent="0.2">
      <c r="A73" s="7"/>
      <c r="B73" s="8"/>
      <c r="C73" s="7"/>
      <c r="E73" s="45"/>
      <c r="F73" s="27" t="str">
        <f>IF(NomCol13="","",NomCol13)</f>
        <v>IK</v>
      </c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47"/>
    </row>
    <row r="74" spans="1:38" s="25" customFormat="1" x14ac:dyDescent="0.2">
      <c r="A74" s="7"/>
      <c r="B74" s="8"/>
      <c r="C74" s="7"/>
      <c r="E74" s="45"/>
      <c r="F74" s="27" t="str">
        <f>IF(NomCol14="","",NomCol14)</f>
        <v/>
      </c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47"/>
    </row>
    <row r="75" spans="1:38" s="25" customFormat="1" x14ac:dyDescent="0.2">
      <c r="A75" s="7"/>
      <c r="B75" s="8"/>
      <c r="C75" s="7"/>
      <c r="E75" s="45"/>
      <c r="F75" s="27" t="str">
        <f>IF(NomCol15="","",NomCol15)</f>
        <v/>
      </c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47"/>
    </row>
    <row r="76" spans="1:38" s="25" customFormat="1" x14ac:dyDescent="0.2">
      <c r="A76" s="7"/>
      <c r="B76" s="8"/>
      <c r="C76" s="7"/>
      <c r="E76" s="45"/>
      <c r="F76" s="27" t="str">
        <f>IF('Données Classeur'!C71="","",'Données Classeur'!C71)</f>
        <v/>
      </c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47"/>
    </row>
    <row r="77" spans="1:38" s="25" customFormat="1" x14ac:dyDescent="0.2">
      <c r="A77" s="7"/>
      <c r="B77" s="8"/>
      <c r="C77" s="7"/>
      <c r="E77" s="45"/>
      <c r="F77" s="27" t="str">
        <f>IF('Données Classeur'!C72="","",'Données Classeur'!C72)</f>
        <v/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47"/>
    </row>
    <row r="78" spans="1:38" s="25" customFormat="1" x14ac:dyDescent="0.2">
      <c r="A78" s="7"/>
      <c r="B78" s="8"/>
      <c r="C78" s="7"/>
      <c r="E78" s="45"/>
      <c r="F78" s="27" t="str">
        <f>IF('Données Classeur'!C73="","",'Données Classeur'!C73)</f>
        <v/>
      </c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47"/>
    </row>
    <row r="79" spans="1:38" s="25" customFormat="1" x14ac:dyDescent="0.2">
      <c r="A79" s="7"/>
      <c r="B79" s="8"/>
      <c r="C79" s="7"/>
      <c r="E79" s="45"/>
      <c r="F79" s="27" t="str">
        <f>IF('Données Classeur'!C74="","",'Données Classeur'!C74)</f>
        <v/>
      </c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47"/>
    </row>
    <row r="80" spans="1:38" s="25" customFormat="1" x14ac:dyDescent="0.2">
      <c r="A80" s="7"/>
      <c r="B80" s="8"/>
      <c r="C80" s="7"/>
      <c r="E80" s="45"/>
      <c r="F80" s="27" t="str">
        <f>IF('Données Classeur'!C75="","",'Données Classeur'!C75)</f>
        <v/>
      </c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47"/>
    </row>
    <row r="81" spans="5:38" x14ac:dyDescent="0.2">
      <c r="E81" s="45"/>
      <c r="F81" s="27" t="str">
        <f>IF('Données Classeur'!C76="","",'Données Classeur'!C76)</f>
        <v/>
      </c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46"/>
    </row>
    <row r="82" spans="5:38" x14ac:dyDescent="0.2">
      <c r="E82" s="45"/>
      <c r="F82" s="27" t="str">
        <f>IF('Données Classeur'!C77="","",'Données Classeur'!C77)</f>
        <v/>
      </c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46"/>
    </row>
    <row r="83" spans="5:38" x14ac:dyDescent="0.2">
      <c r="E83" s="45"/>
      <c r="F83" s="27" t="str">
        <f>IF('Données Classeur'!C78="","",'Données Classeur'!C78)</f>
        <v/>
      </c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46"/>
    </row>
    <row r="84" spans="5:38" x14ac:dyDescent="0.2">
      <c r="E84" s="45"/>
      <c r="F84" s="27" t="str">
        <f>IF('Données Classeur'!C79="","",'Données Classeur'!C79)</f>
        <v/>
      </c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46"/>
    </row>
    <row r="85" spans="5:38" x14ac:dyDescent="0.2">
      <c r="E85" s="45"/>
      <c r="F85" s="27" t="str">
        <f>IF('Données Classeur'!C80="","",'Données Classeur'!C80)</f>
        <v/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46"/>
    </row>
    <row r="86" spans="5:38" x14ac:dyDescent="0.2">
      <c r="E86" s="45"/>
      <c r="F86" s="27" t="str">
        <f>IF('Données Classeur'!C81="","",'Données Classeur'!C81)</f>
        <v/>
      </c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46"/>
    </row>
    <row r="87" spans="5:38" x14ac:dyDescent="0.2">
      <c r="E87" s="45"/>
      <c r="F87" s="27" t="str">
        <f>IF('Données Classeur'!C82="","",'Données Classeur'!C82)</f>
        <v/>
      </c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46"/>
    </row>
    <row r="88" spans="5:38" x14ac:dyDescent="0.2">
      <c r="E88" s="45"/>
      <c r="F88" s="27" t="str">
        <f>IF('Données Classeur'!C83="","",'Données Classeur'!C83)</f>
        <v/>
      </c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46"/>
    </row>
    <row r="89" spans="5:38" x14ac:dyDescent="0.2">
      <c r="E89" s="45"/>
      <c r="F89" s="27" t="str">
        <f>IF('Données Classeur'!C84="","",'Données Classeur'!C84)</f>
        <v/>
      </c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46"/>
    </row>
    <row r="90" spans="5:38" x14ac:dyDescent="0.2">
      <c r="E90" s="45"/>
      <c r="F90" s="27" t="str">
        <f>IF('Données Classeur'!C85="","",'Données Classeur'!C85)</f>
        <v/>
      </c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46"/>
    </row>
    <row r="91" spans="5:38" x14ac:dyDescent="0.2">
      <c r="E91" s="45"/>
      <c r="F91" s="27" t="str">
        <f>IF('Données Classeur'!C86="","",'Données Classeur'!C86)</f>
        <v/>
      </c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46"/>
    </row>
    <row r="92" spans="5:38" x14ac:dyDescent="0.2">
      <c r="E92" s="45"/>
      <c r="F92" s="27" t="str">
        <f>IF('Données Classeur'!C87="","",'Données Classeur'!C87)</f>
        <v/>
      </c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46"/>
    </row>
    <row r="93" spans="5:38" x14ac:dyDescent="0.2">
      <c r="E93" s="45"/>
      <c r="F93" s="27" t="str">
        <f>IF('Données Classeur'!C88="","",'Données Classeur'!C88)</f>
        <v/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46"/>
    </row>
    <row r="94" spans="5:38" x14ac:dyDescent="0.2">
      <c r="E94" s="45"/>
      <c r="F94" s="27" t="str">
        <f>IF('Données Classeur'!C89="","",'Données Classeur'!C89)</f>
        <v/>
      </c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46"/>
    </row>
    <row r="95" spans="5:38" x14ac:dyDescent="0.2">
      <c r="E95" s="45"/>
      <c r="F95" s="27" t="str">
        <f>IF('Données Classeur'!C90="","",'Données Classeur'!C90)</f>
        <v/>
      </c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46"/>
    </row>
    <row r="96" spans="5:38" x14ac:dyDescent="0.2">
      <c r="E96" s="45"/>
      <c r="F96" s="27" t="str">
        <f>IF('Données Classeur'!C91="","",'Données Classeur'!C91)</f>
        <v/>
      </c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46"/>
    </row>
    <row r="97" spans="5:38" x14ac:dyDescent="0.2">
      <c r="E97" s="45"/>
      <c r="F97" s="27" t="str">
        <f>IF('Données Classeur'!C92="","",'Données Classeur'!C92)</f>
        <v/>
      </c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46"/>
    </row>
    <row r="98" spans="5:38" x14ac:dyDescent="0.2">
      <c r="E98" s="45"/>
      <c r="F98" s="27" t="str">
        <f>IF('Données Classeur'!C93="","",'Données Classeur'!C93)</f>
        <v/>
      </c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46"/>
    </row>
    <row r="99" spans="5:38" x14ac:dyDescent="0.2">
      <c r="E99" s="45"/>
      <c r="F99" s="27" t="str">
        <f>IF('Données Classeur'!C94="","",'Données Classeur'!C94)</f>
        <v/>
      </c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46"/>
    </row>
    <row r="100" spans="5:38" x14ac:dyDescent="0.2">
      <c r="E100" s="45"/>
      <c r="F100" s="27" t="str">
        <f>IF('Données Classeur'!C95="","",'Données Classeur'!C95)</f>
        <v/>
      </c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46"/>
    </row>
    <row r="101" spans="5:38" x14ac:dyDescent="0.2">
      <c r="E101" s="45"/>
      <c r="F101" s="27" t="str">
        <f>IF('Données Classeur'!C96="","",'Données Classeur'!C96)</f>
        <v/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46"/>
    </row>
    <row r="102" spans="5:38" x14ac:dyDescent="0.2">
      <c r="E102" s="45"/>
      <c r="F102" s="27" t="str">
        <f>IF('Données Classeur'!C97="","",'Données Classeur'!C97)</f>
        <v/>
      </c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46"/>
    </row>
    <row r="103" spans="5:38" x14ac:dyDescent="0.2">
      <c r="E103" s="45"/>
      <c r="F103" s="27" t="str">
        <f>IF('Données Classeur'!C98="","",'Données Classeur'!C98)</f>
        <v/>
      </c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46"/>
    </row>
    <row r="104" spans="5:38" x14ac:dyDescent="0.2">
      <c r="E104" s="45"/>
      <c r="F104" s="27" t="str">
        <f>IF('Données Classeur'!C99="","",'Données Classeur'!C99)</f>
        <v/>
      </c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46"/>
    </row>
    <row r="105" spans="5:38" x14ac:dyDescent="0.2">
      <c r="E105" s="45"/>
      <c r="F105" s="27" t="str">
        <f>IF('Données Classeur'!C100="","",'Données Classeur'!C100)</f>
        <v/>
      </c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46"/>
    </row>
    <row r="106" spans="5:38" x14ac:dyDescent="0.2">
      <c r="E106" s="45"/>
      <c r="F106" s="41"/>
      <c r="AL106" s="46"/>
    </row>
    <row r="107" spans="5:38" x14ac:dyDescent="0.2">
      <c r="E107" s="45"/>
      <c r="AL107" s="46"/>
    </row>
    <row r="108" spans="5:38" x14ac:dyDescent="0.2">
      <c r="E108" s="45"/>
      <c r="AL108" s="46"/>
    </row>
    <row r="109" spans="5:38" x14ac:dyDescent="0.2">
      <c r="E109" s="24"/>
      <c r="AL109" s="46"/>
    </row>
    <row r="110" spans="5:38" x14ac:dyDescent="0.2">
      <c r="E110" s="24"/>
      <c r="AL110" s="46"/>
    </row>
    <row r="111" spans="5:38" x14ac:dyDescent="0.2">
      <c r="E111" s="24"/>
      <c r="AL111" s="46"/>
    </row>
    <row r="112" spans="5:38" x14ac:dyDescent="0.2">
      <c r="E112" s="24"/>
      <c r="AL112" s="46"/>
    </row>
    <row r="113" spans="5:38" x14ac:dyDescent="0.2">
      <c r="E113" s="24"/>
      <c r="AL113" s="46"/>
    </row>
    <row r="114" spans="5:38" x14ac:dyDescent="0.2">
      <c r="E114" s="24"/>
      <c r="AL114" s="46"/>
    </row>
    <row r="115" spans="5:38" x14ac:dyDescent="0.2">
      <c r="E115" s="24"/>
      <c r="AL115" s="46"/>
    </row>
    <row r="116" spans="5:38" x14ac:dyDescent="0.2">
      <c r="E116" s="24"/>
      <c r="AL116" s="46"/>
    </row>
    <row r="117" spans="5:38" x14ac:dyDescent="0.2">
      <c r="E117" s="24"/>
      <c r="AL117" s="46"/>
    </row>
    <row r="118" spans="5:38" x14ac:dyDescent="0.2">
      <c r="E118" s="24"/>
      <c r="AL118" s="46"/>
    </row>
    <row r="119" spans="5:38" x14ac:dyDescent="0.2">
      <c r="E119" s="24"/>
      <c r="AL119" s="46"/>
    </row>
    <row r="120" spans="5:38" x14ac:dyDescent="0.2">
      <c r="E120" s="24"/>
      <c r="AL120" s="46"/>
    </row>
    <row r="121" spans="5:38" x14ac:dyDescent="0.2">
      <c r="E121" s="24"/>
      <c r="AL121" s="46"/>
    </row>
    <row r="122" spans="5:38" x14ac:dyDescent="0.2">
      <c r="E122" s="24"/>
      <c r="AL122" s="46"/>
    </row>
    <row r="123" spans="5:38" x14ac:dyDescent="0.2">
      <c r="E123" s="24"/>
      <c r="AL123" s="46"/>
    </row>
    <row r="124" spans="5:38" x14ac:dyDescent="0.2">
      <c r="E124" s="24"/>
      <c r="AL124" s="46"/>
    </row>
    <row r="125" spans="5:38" x14ac:dyDescent="0.2">
      <c r="E125" s="24"/>
      <c r="AL125" s="46"/>
    </row>
    <row r="126" spans="5:38" x14ac:dyDescent="0.2">
      <c r="E126" s="24"/>
      <c r="AL126" s="46"/>
    </row>
    <row r="127" spans="5:38" x14ac:dyDescent="0.2">
      <c r="E127" s="24"/>
      <c r="AL127" s="46"/>
    </row>
    <row r="128" spans="5:38" x14ac:dyDescent="0.2">
      <c r="E128" s="24"/>
      <c r="AL128" s="46"/>
    </row>
    <row r="129" spans="5:38" x14ac:dyDescent="0.2">
      <c r="E129" s="24"/>
      <c r="AL129" s="46"/>
    </row>
    <row r="130" spans="5:38" x14ac:dyDescent="0.2">
      <c r="E130" s="24"/>
      <c r="AL130" s="46"/>
    </row>
    <row r="131" spans="5:38" x14ac:dyDescent="0.2">
      <c r="E131" s="24"/>
      <c r="AL131" s="46"/>
    </row>
    <row r="132" spans="5:38" x14ac:dyDescent="0.2">
      <c r="E132" s="24"/>
      <c r="AL132" s="46"/>
    </row>
    <row r="133" spans="5:38" x14ac:dyDescent="0.2">
      <c r="E133" s="24"/>
      <c r="AL133" s="46"/>
    </row>
    <row r="134" spans="5:38" x14ac:dyDescent="0.2">
      <c r="AL134" s="46"/>
    </row>
    <row r="135" spans="5:38" x14ac:dyDescent="0.2">
      <c r="AL135" s="46"/>
    </row>
    <row r="136" spans="5:38" x14ac:dyDescent="0.2">
      <c r="AL136" s="46"/>
    </row>
    <row r="137" spans="5:38" x14ac:dyDescent="0.2">
      <c r="AL137" s="46"/>
    </row>
    <row r="138" spans="5:38" x14ac:dyDescent="0.2">
      <c r="AL138" s="46"/>
    </row>
    <row r="139" spans="5:38" x14ac:dyDescent="0.2">
      <c r="AL139" s="46"/>
    </row>
    <row r="140" spans="5:38" x14ac:dyDescent="0.2">
      <c r="AL140" s="46"/>
    </row>
    <row r="141" spans="5:38" x14ac:dyDescent="0.2">
      <c r="AL141" s="46"/>
    </row>
    <row r="142" spans="5:38" x14ac:dyDescent="0.2">
      <c r="AL142" s="46"/>
    </row>
    <row r="143" spans="5:38" x14ac:dyDescent="0.2">
      <c r="AL143" s="46"/>
    </row>
    <row r="144" spans="5:38" x14ac:dyDescent="0.2">
      <c r="AL144" s="46"/>
    </row>
  </sheetData>
  <sheetProtection formatCells="0" formatColumns="0" formatRows="0" insertColumns="0" insertRows="0" insertHyperlinks="0" deleteColumns="0" deleteRows="0" sort="0" autoFilter="0" pivotTables="0"/>
  <mergeCells count="7">
    <mergeCell ref="F7:T7"/>
    <mergeCell ref="F9:F10"/>
    <mergeCell ref="F57:T57"/>
    <mergeCell ref="U57:AK57"/>
    <mergeCell ref="F59:F60"/>
    <mergeCell ref="E5:AL5"/>
    <mergeCell ref="U7:AK7"/>
  </mergeCells>
  <conditionalFormatting sqref="G8:AK8">
    <cfRule type="expression" dxfId="3" priority="4">
      <formula>G8&lt;&gt;F8</formula>
    </cfRule>
    <cfRule type="expression" dxfId="2" priority="5">
      <formula>G8=F8</formula>
    </cfRule>
  </conditionalFormatting>
  <conditionalFormatting sqref="G58:AK58">
    <cfRule type="expression" dxfId="1" priority="1">
      <formula>G$58&lt;&gt;F$58</formula>
    </cfRule>
    <cfRule type="expression" dxfId="0" priority="2">
      <formula>G$58=F$58</formula>
    </cfRule>
  </conditionalFormatting>
  <printOptions horizontalCentered="1"/>
  <pageMargins left="0.4" right="0.4" top="0.4" bottom="0.4" header="0.3" footer="0.3"/>
  <pageSetup paperSize="9" fitToHeight="0" orientation="landscape"/>
  <rowBreaks count="7" manualBreakCount="7">
    <brk id="63" min="5" max="260" man="1"/>
    <brk id="70" min="5" max="260" man="1"/>
    <brk id="77" min="5" max="260" man="1"/>
    <brk id="84" min="5" max="260" man="1"/>
    <brk id="91" min="5" max="260" man="1"/>
    <brk id="98" min="5" max="260" man="1"/>
    <brk id="105" min="5" max="260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autoFill="0" autoPict="0" macro="[0]!Test1">
                <anchor moveWithCells="1" sizeWithCells="1">
                  <from>
                    <xdr:col>37</xdr:col>
                    <xdr:colOff>25400</xdr:colOff>
                    <xdr:row>10</xdr:row>
                    <xdr:rowOff>12700</xdr:rowOff>
                  </from>
                  <to>
                    <xdr:col>38</xdr:col>
                    <xdr:colOff>533400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Afficher Ligne">
              <controlPr defaultSize="0" autoFill="0" autoPict="0" macro="[0]!Test2">
                <anchor moveWithCells="1" sizeWithCells="1">
                  <from>
                    <xdr:col>38</xdr:col>
                    <xdr:colOff>965200</xdr:colOff>
                    <xdr:row>10</xdr:row>
                    <xdr:rowOff>12700</xdr:rowOff>
                  </from>
                  <to>
                    <xdr:col>41</xdr:col>
                    <xdr:colOff>254000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4:F66"/>
  <sheetViews>
    <sheetView topLeftCell="A48" workbookViewId="0">
      <selection activeCell="C54" sqref="C54"/>
    </sheetView>
  </sheetViews>
  <sheetFormatPr baseColWidth="10" defaultRowHeight="15" x14ac:dyDescent="0.2"/>
  <cols>
    <col min="2" max="2" width="26.6640625" customWidth="1"/>
    <col min="3" max="3" width="19" customWidth="1"/>
  </cols>
  <sheetData>
    <row r="4" spans="2:6" x14ac:dyDescent="0.2">
      <c r="B4" s="1" t="s">
        <v>5</v>
      </c>
      <c r="C4" s="1">
        <v>45</v>
      </c>
      <c r="E4" t="s">
        <v>22</v>
      </c>
    </row>
    <row r="5" spans="2:6" x14ac:dyDescent="0.2">
      <c r="E5" s="4">
        <f>DATE(YEAR(AnnéeEnCours),1,1)</f>
        <v>42736</v>
      </c>
      <c r="F5">
        <f>DAY(DATE(YEAR(E5),MONTH(E5)+1,1)-1)</f>
        <v>31</v>
      </c>
    </row>
    <row r="6" spans="2:6" x14ac:dyDescent="0.2">
      <c r="B6" s="1" t="str">
        <f>IF(OR($C$4=1,$C$4&gt;1),$C$52,"")</f>
        <v>Nom du collaborateur :</v>
      </c>
      <c r="C6" s="1" t="s">
        <v>25</v>
      </c>
      <c r="E6" s="4">
        <f>EDATE(E5,1)</f>
        <v>42767</v>
      </c>
      <c r="F6">
        <f>DAY(DATE(YEAR(E6),MONTH(E6)+1,1)-1)</f>
        <v>28</v>
      </c>
    </row>
    <row r="7" spans="2:6" x14ac:dyDescent="0.2">
      <c r="B7" s="1" t="str">
        <f>IF(OR($C$4=2,$C$4&gt;2),$C$52,"")</f>
        <v>Nom du collaborateur :</v>
      </c>
      <c r="C7" s="1" t="s">
        <v>26</v>
      </c>
      <c r="E7" s="4">
        <f>EDATE(E6,1)</f>
        <v>42795</v>
      </c>
      <c r="F7">
        <f t="shared" ref="F7:F11" si="0">DAY(DATE(YEAR(E7),MONTH(E7)+1,1)-1)</f>
        <v>31</v>
      </c>
    </row>
    <row r="8" spans="2:6" x14ac:dyDescent="0.2">
      <c r="B8" s="1" t="str">
        <f>IF(OR($C$4=3,$C$4&gt;3),$C$52,"")</f>
        <v>Nom du collaborateur :</v>
      </c>
      <c r="C8" s="1" t="s">
        <v>0</v>
      </c>
      <c r="E8" s="4">
        <f>EDATE(E7,1)</f>
        <v>42826</v>
      </c>
      <c r="F8">
        <f t="shared" si="0"/>
        <v>30</v>
      </c>
    </row>
    <row r="9" spans="2:6" x14ac:dyDescent="0.2">
      <c r="B9" s="1" t="str">
        <f>IF(OR($C$4=4,$C$4&gt;4),$C$52,"")</f>
        <v>Nom du collaborateur :</v>
      </c>
      <c r="C9" s="1" t="s">
        <v>27</v>
      </c>
      <c r="E9" s="4">
        <f t="shared" ref="E9:E16" si="1">EDATE(E8,1)</f>
        <v>42856</v>
      </c>
      <c r="F9">
        <f t="shared" si="0"/>
        <v>31</v>
      </c>
    </row>
    <row r="10" spans="2:6" x14ac:dyDescent="0.2">
      <c r="B10" s="1" t="str">
        <f>IF(OR($C$4=5,$C$4&gt;5),$C$52,"")</f>
        <v>Nom du collaborateur :</v>
      </c>
      <c r="C10" s="1" t="s">
        <v>28</v>
      </c>
      <c r="E10" s="4">
        <f t="shared" si="1"/>
        <v>42887</v>
      </c>
      <c r="F10">
        <f t="shared" si="0"/>
        <v>30</v>
      </c>
    </row>
    <row r="11" spans="2:6" x14ac:dyDescent="0.2">
      <c r="B11" s="1" t="str">
        <f>IF(OR($C$4=6,$C$4&gt;6),$C$52,"")</f>
        <v>Nom du collaborateur :</v>
      </c>
      <c r="C11" s="1" t="s">
        <v>29</v>
      </c>
      <c r="E11" s="4">
        <f t="shared" si="1"/>
        <v>42917</v>
      </c>
      <c r="F11">
        <f t="shared" si="0"/>
        <v>31</v>
      </c>
    </row>
    <row r="12" spans="2:6" x14ac:dyDescent="0.2">
      <c r="B12" s="1" t="str">
        <f>IF(OR($C$4=7,$C$4&gt;7),$C$52,"")</f>
        <v>Nom du collaborateur :</v>
      </c>
      <c r="C12" s="1" t="s">
        <v>30</v>
      </c>
      <c r="E12" s="4">
        <f t="shared" si="1"/>
        <v>42948</v>
      </c>
      <c r="F12">
        <f>DAY(DATE(YEAR(E12),MONTH(E12)+1,1)-1)</f>
        <v>31</v>
      </c>
    </row>
    <row r="13" spans="2:6" x14ac:dyDescent="0.2">
      <c r="B13" s="1" t="str">
        <f>IF(OR($C$4=8,$C$4&gt;8),$C$52,"")</f>
        <v>Nom du collaborateur :</v>
      </c>
      <c r="C13" s="1" t="s">
        <v>31</v>
      </c>
      <c r="E13" s="4">
        <f t="shared" si="1"/>
        <v>42979</v>
      </c>
      <c r="F13">
        <f>DAY(DATE(YEAR(E13),MONTH(E13)+1,1)-1)</f>
        <v>30</v>
      </c>
    </row>
    <row r="14" spans="2:6" x14ac:dyDescent="0.2">
      <c r="B14" s="1" t="str">
        <f>IF(OR($C$4=9,$C$4&gt;9),$C$52,"")</f>
        <v>Nom du collaborateur :</v>
      </c>
      <c r="C14" s="1" t="s">
        <v>2</v>
      </c>
      <c r="E14" s="4">
        <f t="shared" si="1"/>
        <v>43009</v>
      </c>
      <c r="F14">
        <f t="shared" ref="F14:F16" si="2">DAY(DATE(YEAR(E14),MONTH(E14)+1,1)-1)</f>
        <v>31</v>
      </c>
    </row>
    <row r="15" spans="2:6" x14ac:dyDescent="0.2">
      <c r="B15" s="1" t="str">
        <f>IF(OR($C$4=10,$C$4&gt;10),$C$52,"")</f>
        <v>Nom du collaborateur :</v>
      </c>
      <c r="C15" s="1" t="s">
        <v>32</v>
      </c>
      <c r="E15" s="4">
        <f t="shared" si="1"/>
        <v>43040</v>
      </c>
      <c r="F15">
        <f t="shared" si="2"/>
        <v>30</v>
      </c>
    </row>
    <row r="16" spans="2:6" x14ac:dyDescent="0.2">
      <c r="B16" s="1" t="str">
        <f>IF(OR($C$4=11,$C$4&gt;11),$C$52,"")</f>
        <v>Nom du collaborateur :</v>
      </c>
      <c r="C16" s="1" t="s">
        <v>33</v>
      </c>
      <c r="E16" s="4">
        <f t="shared" si="1"/>
        <v>43070</v>
      </c>
      <c r="F16">
        <f t="shared" si="2"/>
        <v>31</v>
      </c>
    </row>
    <row r="17" spans="2:5" x14ac:dyDescent="0.2">
      <c r="B17" s="1" t="str">
        <f>IF(OR($C$4=12,$C$4&gt;12),$C$52,"")</f>
        <v>Nom du collaborateur :</v>
      </c>
      <c r="C17" s="1" t="s">
        <v>34</v>
      </c>
      <c r="E17" s="4"/>
    </row>
    <row r="18" spans="2:5" x14ac:dyDescent="0.2">
      <c r="B18" s="1" t="str">
        <f>IF(OR($C$4=13,$C$4&gt;13),$C$52,"")</f>
        <v>Nom du collaborateur :</v>
      </c>
      <c r="C18" s="1" t="s">
        <v>35</v>
      </c>
    </row>
    <row r="19" spans="2:5" x14ac:dyDescent="0.2">
      <c r="B19" s="1" t="str">
        <f>IF(OR($C$4=14,$C$4&gt;14),$C$52,"")</f>
        <v>Nom du collaborateur :</v>
      </c>
      <c r="C19" s="1"/>
    </row>
    <row r="20" spans="2:5" x14ac:dyDescent="0.2">
      <c r="B20" s="1" t="str">
        <f>IF(OR($C$4=15,$C$4&gt;15),$C$52,"")</f>
        <v>Nom du collaborateur :</v>
      </c>
      <c r="C20" s="1"/>
    </row>
    <row r="21" spans="2:5" x14ac:dyDescent="0.2">
      <c r="B21" s="1" t="str">
        <f>IF(OR($C$4=16,$C$4&gt;16),$C$52,"")</f>
        <v>Nom du collaborateur :</v>
      </c>
      <c r="C21" s="1"/>
    </row>
    <row r="22" spans="2:5" x14ac:dyDescent="0.2">
      <c r="B22" s="1" t="str">
        <f>IF(OR($C$4=17,$C$4&gt;17),$C$52,"")</f>
        <v>Nom du collaborateur :</v>
      </c>
      <c r="C22" s="1"/>
    </row>
    <row r="23" spans="2:5" x14ac:dyDescent="0.2">
      <c r="B23" s="1" t="str">
        <f>IF(OR($C$4=18,$C$4&gt;18),$C$52,"")</f>
        <v>Nom du collaborateur :</v>
      </c>
      <c r="C23" s="1"/>
    </row>
    <row r="24" spans="2:5" x14ac:dyDescent="0.2">
      <c r="B24" s="1" t="str">
        <f>IF(OR($C$4=19,$C$4&gt;19),$C$52,"")</f>
        <v>Nom du collaborateur :</v>
      </c>
      <c r="C24" s="1"/>
    </row>
    <row r="25" spans="2:5" x14ac:dyDescent="0.2">
      <c r="B25" s="1" t="str">
        <f>IF(OR($C$4=20,$C$4&gt;20),$C$52,"")</f>
        <v>Nom du collaborateur :</v>
      </c>
      <c r="C25" s="1"/>
    </row>
    <row r="26" spans="2:5" x14ac:dyDescent="0.2">
      <c r="B26" s="1" t="str">
        <f>IF(OR($C$4=21,$C$4&gt;21),$C$52,"")</f>
        <v>Nom du collaborateur :</v>
      </c>
      <c r="C26" s="1"/>
    </row>
    <row r="27" spans="2:5" x14ac:dyDescent="0.2">
      <c r="B27" s="1" t="str">
        <f>IF(OR($C$4=22,$C$4&gt;22),$C$52,"")</f>
        <v>Nom du collaborateur :</v>
      </c>
      <c r="C27" s="1"/>
    </row>
    <row r="28" spans="2:5" x14ac:dyDescent="0.2">
      <c r="B28" s="1" t="str">
        <f>IF(OR($C$4=23,$C$4&gt;23),$C$52,"")</f>
        <v>Nom du collaborateur :</v>
      </c>
      <c r="C28" s="1"/>
    </row>
    <row r="29" spans="2:5" x14ac:dyDescent="0.2">
      <c r="B29" s="1" t="str">
        <f>IF(OR($C$4=24,$C$4&gt;24),$C$52,"")</f>
        <v>Nom du collaborateur :</v>
      </c>
      <c r="C29" s="1"/>
    </row>
    <row r="30" spans="2:5" x14ac:dyDescent="0.2">
      <c r="B30" s="1" t="str">
        <f>IF(OR($C$4=25,$C$4&gt;25),$C$52,"")</f>
        <v>Nom du collaborateur :</v>
      </c>
      <c r="C30" s="1"/>
    </row>
    <row r="31" spans="2:5" x14ac:dyDescent="0.2">
      <c r="B31" s="1" t="str">
        <f>IF(OR($C$4=26,$C$4&gt;26),$C$52,"")</f>
        <v>Nom du collaborateur :</v>
      </c>
      <c r="C31" s="1"/>
    </row>
    <row r="32" spans="2:5" x14ac:dyDescent="0.2">
      <c r="B32" s="1" t="str">
        <f>IF(OR($C$4=27,$C$4&gt;27),$C$52,"")</f>
        <v>Nom du collaborateur :</v>
      </c>
      <c r="C32" s="1"/>
    </row>
    <row r="33" spans="2:3" x14ac:dyDescent="0.2">
      <c r="B33" s="1" t="str">
        <f>IF(OR($C$4=28,$C$4&gt;28),$C$52,"")</f>
        <v>Nom du collaborateur :</v>
      </c>
      <c r="C33" s="1"/>
    </row>
    <row r="34" spans="2:3" x14ac:dyDescent="0.2">
      <c r="B34" s="1" t="str">
        <f>IF(OR($C$4=29,$C$4&gt;29),$C$52,"")</f>
        <v>Nom du collaborateur :</v>
      </c>
      <c r="C34" s="1"/>
    </row>
    <row r="35" spans="2:3" x14ac:dyDescent="0.2">
      <c r="B35" s="1" t="str">
        <f>IF(OR($C$4=30,$C$4&gt;30),$C$52,"")</f>
        <v>Nom du collaborateur :</v>
      </c>
      <c r="C35" s="1"/>
    </row>
    <row r="36" spans="2:3" x14ac:dyDescent="0.2">
      <c r="B36" s="1" t="str">
        <f>IF(OR($C$4=31,$C$4&gt;31),$C$52,"")</f>
        <v>Nom du collaborateur :</v>
      </c>
      <c r="C36" s="1"/>
    </row>
    <row r="37" spans="2:3" x14ac:dyDescent="0.2">
      <c r="B37" s="1" t="str">
        <f>IF(OR($C$4=32,$C$4&gt;32),$C$52,"")</f>
        <v>Nom du collaborateur :</v>
      </c>
      <c r="C37" s="1"/>
    </row>
    <row r="38" spans="2:3" x14ac:dyDescent="0.2">
      <c r="B38" s="1" t="str">
        <f>IF(OR($C$4=33,$C$4&gt;33),$C$52,"")</f>
        <v>Nom du collaborateur :</v>
      </c>
      <c r="C38" s="1"/>
    </row>
    <row r="39" spans="2:3" x14ac:dyDescent="0.2">
      <c r="B39" s="1" t="str">
        <f>IF(OR($C$4=34,$C$4&gt;34),$C$52,"")</f>
        <v>Nom du collaborateur :</v>
      </c>
      <c r="C39" s="1"/>
    </row>
    <row r="40" spans="2:3" x14ac:dyDescent="0.2">
      <c r="B40" s="1" t="str">
        <f>IF(OR($C$4=35,$C$4&gt;35),$C$52,"")</f>
        <v>Nom du collaborateur :</v>
      </c>
      <c r="C40" s="1"/>
    </row>
    <row r="41" spans="2:3" x14ac:dyDescent="0.2">
      <c r="B41" s="1" t="str">
        <f>IF(OR($C$4=36,$C$4&gt;36),$C$52,"")</f>
        <v>Nom du collaborateur :</v>
      </c>
      <c r="C41" s="1"/>
    </row>
    <row r="42" spans="2:3" x14ac:dyDescent="0.2">
      <c r="B42" s="1" t="str">
        <f>IF(OR($C$4=37,$C$4&gt;37),$C$52,"")</f>
        <v>Nom du collaborateur :</v>
      </c>
      <c r="C42" s="1"/>
    </row>
    <row r="43" spans="2:3" x14ac:dyDescent="0.2">
      <c r="B43" s="1" t="str">
        <f>IF(OR($C$4=38,$C$4&gt;38),$C$52,"")</f>
        <v>Nom du collaborateur :</v>
      </c>
      <c r="C43" s="1"/>
    </row>
    <row r="44" spans="2:3" x14ac:dyDescent="0.2">
      <c r="B44" s="1" t="str">
        <f>IF(OR($C$4=39,$C$4&gt;39),$C$52,"")</f>
        <v>Nom du collaborateur :</v>
      </c>
      <c r="C44" s="1"/>
    </row>
    <row r="45" spans="2:3" x14ac:dyDescent="0.2">
      <c r="B45" s="1" t="str">
        <f>IF(OR($C$4=40,$C$4&gt;40),$C$52,"")</f>
        <v>Nom du collaborateur :</v>
      </c>
      <c r="C45" s="1"/>
    </row>
    <row r="46" spans="2:3" x14ac:dyDescent="0.2">
      <c r="B46" s="1" t="str">
        <f>IF(OR($C$4=41,$C$4&gt;41),$C$52,"")</f>
        <v>Nom du collaborateur :</v>
      </c>
      <c r="C46" s="1"/>
    </row>
    <row r="47" spans="2:3" x14ac:dyDescent="0.2">
      <c r="B47" s="1" t="str">
        <f>IF(OR($C$4=42,$C$4&gt;42),$C$52,"")</f>
        <v>Nom du collaborateur :</v>
      </c>
      <c r="C47" s="1"/>
    </row>
    <row r="48" spans="2:3" x14ac:dyDescent="0.2">
      <c r="B48" s="1" t="str">
        <f>IF(OR($C$4=43,$C$4&gt;43),$C$52,"")</f>
        <v>Nom du collaborateur :</v>
      </c>
      <c r="C48" s="1"/>
    </row>
    <row r="49" spans="2:3" x14ac:dyDescent="0.2">
      <c r="B49" s="1" t="str">
        <f>IF(OR($C$4=44,$C$4&gt;44),$C$52,"")</f>
        <v>Nom du collaborateur :</v>
      </c>
      <c r="C49" s="1"/>
    </row>
    <row r="50" spans="2:3" x14ac:dyDescent="0.2">
      <c r="B50" s="1" t="str">
        <f>IF(OR($C$4=45,$C$4&gt;45),$C$52,"")</f>
        <v>Nom du collaborateur :</v>
      </c>
      <c r="C50" s="1"/>
    </row>
    <row r="52" spans="2:3" x14ac:dyDescent="0.2">
      <c r="B52" s="1" t="s">
        <v>6</v>
      </c>
      <c r="C52" s="1" t="s">
        <v>8</v>
      </c>
    </row>
    <row r="53" spans="2:3" x14ac:dyDescent="0.2">
      <c r="B53" s="1" t="s">
        <v>7</v>
      </c>
      <c r="C53" s="2">
        <v>42925</v>
      </c>
    </row>
    <row r="55" spans="2:3" x14ac:dyDescent="0.2">
      <c r="B55" s="1" t="s">
        <v>9</v>
      </c>
      <c r="C55" s="1" t="s">
        <v>1</v>
      </c>
    </row>
    <row r="56" spans="2:3" x14ac:dyDescent="0.2">
      <c r="B56" s="1" t="s">
        <v>10</v>
      </c>
      <c r="C56" s="1" t="s">
        <v>20</v>
      </c>
    </row>
    <row r="57" spans="2:3" x14ac:dyDescent="0.2">
      <c r="B57" s="1" t="s">
        <v>11</v>
      </c>
      <c r="C57" s="1" t="s">
        <v>21</v>
      </c>
    </row>
    <row r="58" spans="2:3" x14ac:dyDescent="0.2">
      <c r="B58" s="1" t="s">
        <v>12</v>
      </c>
      <c r="C58" s="1" t="s">
        <v>2</v>
      </c>
    </row>
    <row r="59" spans="2:3" x14ac:dyDescent="0.2">
      <c r="B59" s="1" t="s">
        <v>13</v>
      </c>
      <c r="C59" s="1" t="s">
        <v>3</v>
      </c>
    </row>
    <row r="60" spans="2:3" x14ac:dyDescent="0.2">
      <c r="B60" s="1" t="s">
        <v>14</v>
      </c>
      <c r="C60" s="1" t="s">
        <v>4</v>
      </c>
    </row>
    <row r="61" spans="2:3" x14ac:dyDescent="0.2">
      <c r="B61" s="3" t="s">
        <v>15</v>
      </c>
      <c r="C61" s="1" t="s">
        <v>0</v>
      </c>
    </row>
    <row r="63" spans="2:3" x14ac:dyDescent="0.2">
      <c r="B63" t="s">
        <v>16</v>
      </c>
      <c r="C63" s="1" t="s">
        <v>18</v>
      </c>
    </row>
    <row r="64" spans="2:3" x14ac:dyDescent="0.2">
      <c r="C64" s="1" t="s">
        <v>19</v>
      </c>
    </row>
    <row r="65" spans="3:3" x14ac:dyDescent="0.2">
      <c r="C65" s="1" t="s">
        <v>17</v>
      </c>
    </row>
    <row r="66" spans="3:3" x14ac:dyDescent="0.2">
      <c r="C6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Annuel</vt:lpstr>
      <vt:lpstr>Données Classeur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calendriergratuit.fr</dc:creator>
  <cp:keywords>office 2007 openxml php</cp:keywords>
  <dc:description>Planning excel avec vacances scolaires, jours feries et numeros de semaine.</dc:description>
  <cp:lastModifiedBy>Christopher CHEVALIER</cp:lastModifiedBy>
  <dcterms:created xsi:type="dcterms:W3CDTF">2017-04-30T17:41:57Z</dcterms:created>
  <dcterms:modified xsi:type="dcterms:W3CDTF">2017-04-30T17:41:59Z</dcterms:modified>
  <cp:category>time calendar</cp:category>
</cp:coreProperties>
</file>