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4805" windowHeight="7950"/>
  </bookViews>
  <sheets>
    <sheet name="WTT6" sheetId="6" r:id="rId1"/>
  </sheets>
  <calcPr calcId="152511"/>
</workbook>
</file>

<file path=xl/calcChain.xml><?xml version="1.0" encoding="utf-8"?>
<calcChain xmlns="http://schemas.openxmlformats.org/spreadsheetml/2006/main">
  <c r="AI20" i="6" l="1"/>
  <c r="AJ20" i="6"/>
  <c r="AK20" i="6"/>
  <c r="AQ5" i="6"/>
  <c r="AR5" i="6"/>
  <c r="AS5" i="6"/>
  <c r="AQ6" i="6"/>
  <c r="AR6" i="6"/>
  <c r="AS6" i="6"/>
  <c r="AQ7" i="6"/>
  <c r="AR7" i="6"/>
  <c r="AS7" i="6"/>
  <c r="AQ8" i="6"/>
  <c r="AR8" i="6"/>
  <c r="AS8" i="6"/>
  <c r="AQ9" i="6"/>
  <c r="AR9" i="6"/>
  <c r="AS9" i="6"/>
  <c r="AQ10" i="6"/>
  <c r="AR10" i="6"/>
  <c r="AS10" i="6"/>
  <c r="AQ11" i="6"/>
  <c r="AR11" i="6"/>
  <c r="AS11" i="6"/>
  <c r="AQ12" i="6"/>
  <c r="AR12" i="6"/>
  <c r="AS12" i="6"/>
  <c r="AQ13" i="6"/>
  <c r="AR13" i="6"/>
  <c r="AS13" i="6"/>
  <c r="AQ14" i="6"/>
  <c r="AR14" i="6"/>
  <c r="AS14" i="6"/>
  <c r="AQ15" i="6"/>
  <c r="AR15" i="6"/>
  <c r="AS15" i="6"/>
  <c r="AQ16" i="6"/>
  <c r="AR16" i="6"/>
  <c r="AS16" i="6"/>
  <c r="AQ17" i="6"/>
  <c r="AR17" i="6"/>
  <c r="AS17" i="6"/>
  <c r="AQ18" i="6"/>
  <c r="AR18" i="6"/>
  <c r="AS18" i="6"/>
  <c r="AQ19" i="6"/>
  <c r="AR19" i="6"/>
  <c r="AS19" i="6"/>
  <c r="BJ20" i="6"/>
  <c r="BI20" i="6"/>
  <c r="BH20" i="6"/>
  <c r="BG20" i="6"/>
  <c r="BF20" i="6"/>
  <c r="BE20" i="6"/>
  <c r="AP20" i="6"/>
  <c r="AO20" i="6"/>
  <c r="AN20" i="6"/>
  <c r="AM20" i="6"/>
  <c r="AL20" i="6"/>
  <c r="AH20" i="6"/>
  <c r="AG20" i="6"/>
  <c r="AF20" i="6"/>
  <c r="AE20" i="6"/>
  <c r="AD20" i="6"/>
  <c r="AC20" i="6"/>
  <c r="AB20" i="6"/>
  <c r="AA20" i="6"/>
  <c r="Z20" i="6"/>
  <c r="Y20" i="6"/>
  <c r="X20" i="6"/>
  <c r="W20" i="6"/>
  <c r="V20" i="6"/>
  <c r="U20" i="6"/>
  <c r="T20" i="6"/>
  <c r="S20" i="6"/>
  <c r="R20" i="6"/>
  <c r="Q20" i="6"/>
  <c r="P20" i="6"/>
  <c r="O20" i="6"/>
  <c r="N20" i="6"/>
  <c r="M20" i="6"/>
  <c r="L20" i="6"/>
  <c r="K20" i="6"/>
  <c r="J20" i="6"/>
  <c r="I20" i="6"/>
  <c r="H20" i="6"/>
  <c r="G20" i="6"/>
  <c r="F20" i="6"/>
  <c r="E20" i="6"/>
  <c r="D20" i="6"/>
  <c r="C20" i="6"/>
  <c r="B20" i="6"/>
  <c r="BB19" i="6"/>
  <c r="BA19" i="6"/>
  <c r="AZ19" i="6"/>
  <c r="AX19" i="6"/>
  <c r="AW19" i="6"/>
  <c r="AV19" i="6"/>
  <c r="AT19" i="6"/>
  <c r="BB18" i="6"/>
  <c r="BA18" i="6"/>
  <c r="AZ18" i="6"/>
  <c r="AX18" i="6"/>
  <c r="AW18" i="6"/>
  <c r="AV18" i="6"/>
  <c r="AT18" i="6"/>
  <c r="BB17" i="6"/>
  <c r="BA17" i="6"/>
  <c r="AZ17" i="6"/>
  <c r="AX17" i="6"/>
  <c r="AW17" i="6"/>
  <c r="AV17" i="6"/>
  <c r="AT17" i="6"/>
  <c r="BB16" i="6"/>
  <c r="BA16" i="6"/>
  <c r="AZ16" i="6"/>
  <c r="AX16" i="6"/>
  <c r="AW16" i="6"/>
  <c r="AV16" i="6"/>
  <c r="AT16" i="6"/>
  <c r="BB15" i="6"/>
  <c r="BA15" i="6"/>
  <c r="AZ15" i="6"/>
  <c r="AX15" i="6"/>
  <c r="AW15" i="6"/>
  <c r="AV15" i="6"/>
  <c r="AT15" i="6"/>
  <c r="BB14" i="6"/>
  <c r="BA14" i="6"/>
  <c r="AZ14" i="6"/>
  <c r="AX14" i="6"/>
  <c r="AW14" i="6"/>
  <c r="AV14" i="6"/>
  <c r="AT14" i="6"/>
  <c r="BB13" i="6"/>
  <c r="BA13" i="6"/>
  <c r="AZ13" i="6"/>
  <c r="AX13" i="6"/>
  <c r="AW13" i="6"/>
  <c r="AV13" i="6"/>
  <c r="AT13" i="6"/>
  <c r="BB12" i="6"/>
  <c r="BA12" i="6"/>
  <c r="AZ12" i="6"/>
  <c r="AX12" i="6"/>
  <c r="AW12" i="6"/>
  <c r="AV12" i="6"/>
  <c r="AT12" i="6"/>
  <c r="BB11" i="6"/>
  <c r="BA11" i="6"/>
  <c r="AZ11" i="6"/>
  <c r="AX11" i="6"/>
  <c r="AW11" i="6"/>
  <c r="AV11" i="6"/>
  <c r="AT11" i="6"/>
  <c r="BB10" i="6"/>
  <c r="BA10" i="6"/>
  <c r="AZ10" i="6"/>
  <c r="AX10" i="6"/>
  <c r="AW10" i="6"/>
  <c r="AV10" i="6"/>
  <c r="AT10" i="6"/>
  <c r="BB9" i="6"/>
  <c r="BA9" i="6"/>
  <c r="AZ9" i="6"/>
  <c r="AX9" i="6"/>
  <c r="AW9" i="6"/>
  <c r="AV9" i="6"/>
  <c r="AT9" i="6"/>
  <c r="BB8" i="6"/>
  <c r="BA8" i="6"/>
  <c r="AZ8" i="6"/>
  <c r="AX8" i="6"/>
  <c r="AW8" i="6"/>
  <c r="AV8" i="6"/>
  <c r="AT8" i="6"/>
  <c r="BB7" i="6"/>
  <c r="BA7" i="6"/>
  <c r="AZ7" i="6"/>
  <c r="AX7" i="6"/>
  <c r="AW7" i="6"/>
  <c r="AV7" i="6"/>
  <c r="AT7" i="6"/>
  <c r="BB6" i="6"/>
  <c r="BA6" i="6"/>
  <c r="AZ6" i="6"/>
  <c r="AX6" i="6"/>
  <c r="AW6" i="6"/>
  <c r="AV6" i="6"/>
  <c r="AT6" i="6"/>
  <c r="BB5" i="6"/>
  <c r="BA5" i="6"/>
  <c r="AZ5" i="6"/>
  <c r="AX5" i="6"/>
  <c r="AW5" i="6"/>
  <c r="AV5" i="6"/>
  <c r="AT5" i="6"/>
  <c r="AQ20" i="6" l="1"/>
  <c r="AT20" i="6"/>
  <c r="AW20" i="6"/>
  <c r="BB20" i="6"/>
  <c r="BC19" i="6"/>
  <c r="AX20" i="6"/>
  <c r="BA20" i="6"/>
  <c r="AS20" i="6"/>
  <c r="AU20" i="6" s="1"/>
  <c r="BC5" i="6"/>
  <c r="BC6" i="6"/>
  <c r="BC7" i="6"/>
  <c r="BC8" i="6"/>
  <c r="BC9" i="6"/>
  <c r="BC10" i="6"/>
  <c r="BC11" i="6"/>
  <c r="BC12" i="6"/>
  <c r="BC13" i="6"/>
  <c r="BC14" i="6"/>
  <c r="BC15" i="6"/>
  <c r="BC16" i="6"/>
  <c r="BC17" i="6"/>
  <c r="BC18" i="6"/>
  <c r="AY5" i="6"/>
  <c r="AU6" i="6"/>
  <c r="AY6" i="6"/>
  <c r="AU7" i="6"/>
  <c r="AY7" i="6"/>
  <c r="AU8" i="6"/>
  <c r="AY8" i="6"/>
  <c r="AU9" i="6"/>
  <c r="AY9" i="6"/>
  <c r="AU10" i="6"/>
  <c r="AY10" i="6"/>
  <c r="AU11" i="6"/>
  <c r="AY11" i="6"/>
  <c r="AU12" i="6"/>
  <c r="AY12" i="6"/>
  <c r="AU13" i="6"/>
  <c r="AY13" i="6"/>
  <c r="AU14" i="6"/>
  <c r="AY14" i="6"/>
  <c r="AU15" i="6"/>
  <c r="AY15" i="6"/>
  <c r="AU16" i="6"/>
  <c r="AY16" i="6"/>
  <c r="AU17" i="6"/>
  <c r="AY17" i="6"/>
  <c r="AU18" i="6"/>
  <c r="AY18" i="6"/>
  <c r="AU19" i="6"/>
  <c r="AY19" i="6"/>
  <c r="L23" i="6"/>
  <c r="AR20" i="6"/>
  <c r="AV20" i="6"/>
  <c r="AZ20" i="6"/>
  <c r="C23" i="6"/>
  <c r="E23" i="6"/>
  <c r="G23" i="6"/>
  <c r="I23" i="6"/>
  <c r="K23" i="6"/>
  <c r="AU5" i="6"/>
  <c r="B23" i="6"/>
  <c r="D23" i="6"/>
  <c r="F23" i="6"/>
  <c r="H23" i="6"/>
  <c r="J23" i="6"/>
  <c r="BD13" i="6" l="1"/>
  <c r="AY20" i="6"/>
  <c r="BD5" i="6"/>
  <c r="BD19" i="6"/>
  <c r="BD18" i="6"/>
  <c r="BD17" i="6"/>
  <c r="BD16" i="6"/>
  <c r="BD15" i="6"/>
  <c r="BD14" i="6"/>
  <c r="BD12" i="6"/>
  <c r="BD11" i="6"/>
  <c r="BD10" i="6"/>
  <c r="BD9" i="6"/>
  <c r="BD8" i="6"/>
  <c r="BD7" i="6"/>
  <c r="BD6" i="6"/>
  <c r="BC20" i="6"/>
  <c r="BD20" i="6"/>
</calcChain>
</file>

<file path=xl/comments1.xml><?xml version="1.0" encoding="utf-8"?>
<comments xmlns="http://schemas.openxmlformats.org/spreadsheetml/2006/main">
  <authors>
    <author>Auteur</author>
  </authors>
  <commentList>
    <comment ref="W3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DOUBLE 3</t>
        </r>
      </text>
    </comment>
  </commentList>
</comments>
</file>

<file path=xl/sharedStrings.xml><?xml version="1.0" encoding="utf-8"?>
<sst xmlns="http://schemas.openxmlformats.org/spreadsheetml/2006/main" count="453" uniqueCount="92">
  <si>
    <t>NOM</t>
  </si>
  <si>
    <t>ALEX</t>
  </si>
  <si>
    <t>FEYER</t>
  </si>
  <si>
    <t>GREG</t>
  </si>
  <si>
    <t>JEFF</t>
  </si>
  <si>
    <t>LOLO</t>
  </si>
  <si>
    <t>PIERRICK</t>
  </si>
  <si>
    <t>RAGE</t>
  </si>
  <si>
    <t>RICCO</t>
  </si>
  <si>
    <t>TOTAUX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</si>
  <si>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</si>
  <si>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</si>
  <si>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</si>
  <si>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</si>
  <si>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</si>
  <si>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</si>
  <si>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</si>
  <si>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</si>
  <si>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</si>
  <si>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</si>
  <si>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</si>
  <si>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</si>
  <si>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</si>
  <si>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</si>
  <si>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</si>
  <si>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</si>
  <si>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</si>
  <si>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</si>
  <si>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</si>
  <si>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</si>
  <si>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</si>
  <si>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</si>
  <si>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</si>
  <si>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</si>
  <si>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</si>
  <si>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</si>
  <si>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</si>
  <si>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</si>
  <si>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</si>
  <si>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</si>
  <si>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1+</t>
  </si>
  <si>
    <t>2+</t>
  </si>
  <si>
    <t>3+</t>
  </si>
  <si>
    <t>4+</t>
  </si>
  <si>
    <t>5+</t>
  </si>
  <si>
    <t>6-</t>
  </si>
  <si>
    <t>7-</t>
  </si>
  <si>
    <t>5-</t>
  </si>
  <si>
    <t>3-</t>
  </si>
  <si>
    <t>4-</t>
  </si>
  <si>
    <t>4°</t>
  </si>
  <si>
    <t>ET</t>
  </si>
  <si>
    <t>V</t>
  </si>
  <si>
    <t>3°</t>
  </si>
  <si>
    <t>ETAPES</t>
  </si>
  <si>
    <t>2-</t>
  </si>
  <si>
    <t>Suite E+</t>
  </si>
  <si>
    <t>Suite E-</t>
  </si>
  <si>
    <t>POD</t>
  </si>
  <si>
    <t>Der</t>
  </si>
  <si>
    <t>Der suite</t>
  </si>
  <si>
    <t>0 vic suite</t>
  </si>
  <si>
    <t>0 POD suite</t>
  </si>
  <si>
    <t>ET+</t>
  </si>
  <si>
    <t>ET-</t>
  </si>
  <si>
    <t>ET0</t>
  </si>
  <si>
    <t>FIFI</t>
  </si>
  <si>
    <t>MILOU</t>
  </si>
  <si>
    <t>8-</t>
  </si>
  <si>
    <t>E31</t>
  </si>
  <si>
    <t>E32</t>
  </si>
  <si>
    <t>E33</t>
  </si>
  <si>
    <t>E34</t>
  </si>
  <si>
    <t>E35</t>
  </si>
  <si>
    <t>E36</t>
  </si>
  <si>
    <t>E37</t>
  </si>
  <si>
    <t>E38</t>
  </si>
  <si>
    <t>ANTHO</t>
  </si>
  <si>
    <t>ROLLER</t>
  </si>
  <si>
    <t>9-</t>
  </si>
  <si>
    <t>SEB</t>
  </si>
  <si>
    <t>E39</t>
  </si>
  <si>
    <t>10-</t>
  </si>
  <si>
    <t>11-</t>
  </si>
  <si>
    <t>6+</t>
  </si>
  <si>
    <t>GUILL</t>
  </si>
  <si>
    <t>OLIVIER</t>
  </si>
  <si>
    <t>12-</t>
  </si>
  <si>
    <t>7°</t>
  </si>
  <si>
    <t>E40</t>
  </si>
  <si>
    <t>E41</t>
  </si>
  <si>
    <t>CLASSEMENT DES ETAPES WTT6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</si>
</sst>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gradientFill type="path" left="0.5" right="0.5" top="0.5" bottom="0.5">
        <stop position="0">
          <color rgb="FFFF0000"/>
        </stop>
        <stop position="1">
          <color rgb="FF00B050"/>
        </stop>
      </gradient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00B050"/>
        <bgColor theme="8" tint="0.79998168889431442"/>
      </patternFill>
    </fill>
    <fill>
      <patternFill patternType="solid">
        <fgColor rgb="FF92D050"/>
        <bgColor theme="8" tint="0.7999816888943144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theme="8" tint="0.79998168889431442"/>
      </patternFill>
    </fill>
    <fill>
      <patternFill patternType="solid">
        <fgColor rgb="FF00B0F0"/>
        <bgColor indexed="64"/>
      </patternFill>
    </fill>
    <fill>
      <gradientFill type="path" left="0.5" right="0.5" top="0.5" bottom="0.5">
        <stop position="0">
          <color rgb="FFFFFF00"/>
        </stop>
        <stop position="1">
          <color rgb="FF00B0F0"/>
        </stop>
      </gradientFill>
    </fill>
  </fills>
  <borders count="4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2" borderId="1" xfId="0" applyNumberFormat="1" applyFont="1" applyFill="1" applyBorder="1" applyAlignment="1">
      <alignment horizontal="center"/>
    </xf>
    <xf numFmtId="0" fontId="1" fillId="3" borderId="3" xfId="0" applyNumberFormat="1" applyFont="1" applyFill="1" applyBorder="1" applyAlignment="1">
      <alignment horizontal="center"/>
    </xf>
    <xf numFmtId="0" fontId="2" fillId="2" borderId="5" xfId="0" applyNumberFormat="1" applyFont="1" applyFill="1" applyBorder="1" applyAlignment="1">
      <alignment horizontal="center"/>
    </xf>
    <xf numFmtId="0" fontId="2" fillId="2" borderId="6" xfId="0" applyNumberFormat="1" applyFont="1" applyFill="1" applyBorder="1" applyAlignment="1">
      <alignment horizontal="center"/>
    </xf>
    <xf numFmtId="0" fontId="1" fillId="3" borderId="11" xfId="0" applyNumberFormat="1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14" xfId="0" applyNumberFormat="1" applyFont="1" applyFill="1" applyBorder="1" applyAlignment="1">
      <alignment horizontal="center"/>
    </xf>
    <xf numFmtId="0" fontId="0" fillId="0" borderId="16" xfId="0" applyBorder="1"/>
    <xf numFmtId="0" fontId="0" fillId="0" borderId="19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/>
    <xf numFmtId="0" fontId="2" fillId="2" borderId="21" xfId="0" applyNumberFormat="1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0" xfId="0" applyBorder="1"/>
    <xf numFmtId="0" fontId="0" fillId="0" borderId="23" xfId="0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2" fillId="2" borderId="26" xfId="0" applyNumberFormat="1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3" fillId="5" borderId="27" xfId="0" applyFont="1" applyFill="1" applyBorder="1" applyAlignment="1">
      <alignment horizontal="center"/>
    </xf>
    <xf numFmtId="0" fontId="3" fillId="5" borderId="28" xfId="0" applyFont="1" applyFill="1" applyBorder="1" applyAlignment="1">
      <alignment horizontal="center"/>
    </xf>
    <xf numFmtId="0" fontId="3" fillId="5" borderId="29" xfId="0" applyFont="1" applyFill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0" fontId="3" fillId="4" borderId="24" xfId="0" applyFont="1" applyFill="1" applyBorder="1" applyAlignment="1">
      <alignment horizontal="center"/>
    </xf>
    <xf numFmtId="0" fontId="3" fillId="4" borderId="30" xfId="0" applyFont="1" applyFill="1" applyBorder="1" applyAlignment="1">
      <alignment horizontal="center"/>
    </xf>
    <xf numFmtId="0" fontId="3" fillId="4" borderId="31" xfId="0" applyFont="1" applyFill="1" applyBorder="1" applyAlignment="1">
      <alignment horizontal="center"/>
    </xf>
    <xf numFmtId="0" fontId="3" fillId="4" borderId="32" xfId="0" applyFont="1" applyFill="1" applyBorder="1" applyAlignment="1">
      <alignment horizontal="center"/>
    </xf>
    <xf numFmtId="0" fontId="3" fillId="9" borderId="24" xfId="0" applyFont="1" applyFill="1" applyBorder="1" applyAlignment="1">
      <alignment horizontal="center"/>
    </xf>
    <xf numFmtId="0" fontId="3" fillId="9" borderId="25" xfId="0" applyFont="1" applyFill="1" applyBorder="1" applyAlignment="1">
      <alignment horizontal="center"/>
    </xf>
    <xf numFmtId="0" fontId="2" fillId="9" borderId="8" xfId="0" applyNumberFormat="1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2" fillId="5" borderId="26" xfId="0" applyNumberFormat="1" applyFont="1" applyFill="1" applyBorder="1" applyAlignment="1">
      <alignment horizontal="center"/>
    </xf>
    <xf numFmtId="0" fontId="0" fillId="11" borderId="33" xfId="0" applyFont="1" applyFill="1" applyBorder="1"/>
    <xf numFmtId="0" fontId="0" fillId="5" borderId="33" xfId="0" applyFont="1" applyFill="1" applyBorder="1"/>
    <xf numFmtId="0" fontId="0" fillId="8" borderId="33" xfId="0" applyFont="1" applyFill="1" applyBorder="1"/>
    <xf numFmtId="0" fontId="0" fillId="0" borderId="33" xfId="0" applyFont="1" applyBorder="1"/>
    <xf numFmtId="0" fontId="0" fillId="12" borderId="33" xfId="0" applyFont="1" applyFill="1" applyBorder="1"/>
    <xf numFmtId="0" fontId="0" fillId="4" borderId="33" xfId="0" applyFont="1" applyFill="1" applyBorder="1"/>
    <xf numFmtId="0" fontId="0" fillId="13" borderId="33" xfId="0" applyFont="1" applyFill="1" applyBorder="1"/>
    <xf numFmtId="0" fontId="0" fillId="9" borderId="33" xfId="0" applyFont="1" applyFill="1" applyBorder="1"/>
    <xf numFmtId="0" fontId="0" fillId="10" borderId="33" xfId="0" applyFont="1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4" borderId="26" xfId="0" applyFont="1" applyFill="1" applyBorder="1" applyAlignment="1">
      <alignment horizontal="center"/>
    </xf>
    <xf numFmtId="0" fontId="3" fillId="4" borderId="27" xfId="0" applyFont="1" applyFill="1" applyBorder="1" applyAlignment="1">
      <alignment horizontal="center"/>
    </xf>
    <xf numFmtId="0" fontId="2" fillId="7" borderId="35" xfId="0" applyNumberFormat="1" applyFont="1" applyFill="1" applyBorder="1" applyAlignment="1">
      <alignment horizontal="center"/>
    </xf>
    <xf numFmtId="0" fontId="3" fillId="7" borderId="34" xfId="0" applyFont="1" applyFill="1" applyBorder="1"/>
    <xf numFmtId="0" fontId="3" fillId="7" borderId="28" xfId="0" applyFont="1" applyFill="1" applyBorder="1"/>
    <xf numFmtId="0" fontId="3" fillId="7" borderId="29" xfId="0" applyFont="1" applyFill="1" applyBorder="1"/>
    <xf numFmtId="0" fontId="3" fillId="7" borderId="14" xfId="0" applyFont="1" applyFill="1" applyBorder="1"/>
    <xf numFmtId="0" fontId="0" fillId="0" borderId="21" xfId="0" applyBorder="1" applyAlignment="1">
      <alignment horizontal="center"/>
    </xf>
    <xf numFmtId="0" fontId="2" fillId="14" borderId="26" xfId="0" applyNumberFormat="1" applyFont="1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8" borderId="21" xfId="0" applyFont="1" applyFill="1" applyBorder="1" applyAlignment="1">
      <alignment horizontal="center"/>
    </xf>
    <xf numFmtId="0" fontId="3" fillId="14" borderId="27" xfId="0" applyFont="1" applyFill="1" applyBorder="1" applyAlignment="1">
      <alignment horizontal="center"/>
    </xf>
    <xf numFmtId="0" fontId="3" fillId="14" borderId="28" xfId="0" applyFont="1" applyFill="1" applyBorder="1" applyAlignment="1">
      <alignment horizontal="center"/>
    </xf>
    <xf numFmtId="0" fontId="3" fillId="14" borderId="29" xfId="0" applyFont="1" applyFill="1" applyBorder="1" applyAlignment="1">
      <alignment horizontal="center"/>
    </xf>
    <xf numFmtId="0" fontId="3" fillId="8" borderId="9" xfId="0" applyFont="1" applyFill="1" applyBorder="1" applyAlignment="1">
      <alignment horizontal="center"/>
    </xf>
    <xf numFmtId="0" fontId="3" fillId="8" borderId="10" xfId="0" applyFont="1" applyFill="1" applyBorder="1" applyAlignment="1">
      <alignment horizontal="center"/>
    </xf>
    <xf numFmtId="0" fontId="0" fillId="15" borderId="33" xfId="0" applyFont="1" applyFill="1" applyBorder="1"/>
    <xf numFmtId="0" fontId="1" fillId="3" borderId="2" xfId="0" applyNumberFormat="1" applyFont="1" applyFill="1" applyBorder="1" applyAlignment="1">
      <alignment horizontal="center"/>
    </xf>
    <xf numFmtId="0" fontId="1" fillId="3" borderId="36" xfId="0" applyNumberFormat="1" applyFont="1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6" xfId="0" applyBorder="1" applyAlignment="1">
      <alignment horizontal="center"/>
    </xf>
    <xf numFmtId="0" fontId="3" fillId="8" borderId="37" xfId="0" applyFont="1" applyFill="1" applyBorder="1" applyAlignment="1">
      <alignment horizontal="center"/>
    </xf>
    <xf numFmtId="0" fontId="0" fillId="16" borderId="33" xfId="0" applyFont="1" applyFill="1" applyBorder="1"/>
    <xf numFmtId="0" fontId="0" fillId="0" borderId="39" xfId="0" applyBorder="1"/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17" borderId="33" xfId="0" applyFont="1" applyFill="1" applyBorder="1"/>
    <xf numFmtId="0" fontId="3" fillId="0" borderId="13" xfId="0" applyFont="1" applyBorder="1" applyAlignment="1">
      <alignment horizontal="center"/>
    </xf>
    <xf numFmtId="0" fontId="0" fillId="7" borderId="33" xfId="0" applyFont="1" applyFill="1" applyBorder="1"/>
    <xf numFmtId="0" fontId="3" fillId="14" borderId="14" xfId="0" applyFont="1" applyFill="1" applyBorder="1" applyAlignment="1">
      <alignment horizontal="center"/>
    </xf>
    <xf numFmtId="0" fontId="3" fillId="4" borderId="29" xfId="0" applyFont="1" applyFill="1" applyBorder="1" applyAlignment="1">
      <alignment horizontal="center"/>
    </xf>
    <xf numFmtId="0" fontId="3" fillId="9" borderId="31" xfId="0" applyFont="1" applyFill="1" applyBorder="1" applyAlignment="1">
      <alignment horizontal="center"/>
    </xf>
    <xf numFmtId="0" fontId="4" fillId="6" borderId="12" xfId="0" applyFont="1" applyFill="1" applyBorder="1" applyAlignment="1">
      <alignment horizontal="center"/>
    </xf>
    <xf numFmtId="0" fontId="0" fillId="6" borderId="13" xfId="0" applyFill="1" applyBorder="1" applyAlignment="1">
      <alignment horizontal="center"/>
    </xf>
  </cellXfs>
  <cellStyles count="1">
    <cellStyle name="Normal" xfId="0" builtinId="0"/>
  </cellStyles>
  <dxfs count="19"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M23"/>
  <sheetViews>
    <sheetView tabSelected="1" zoomScale="87" zoomScaleNormal="87" workbookViewId="0">
      <selection activeCell="BE5" sqref="BE5"/>
    </sheetView>
  </sheetViews>
  <sheetFormatPr baseColWidth="10" defaultColWidth="9.140625" defaultRowHeight="15" x14ac:dyDescent="0.25"/>
  <cols>
    <col min="1" max="1" width="9.28515625" bestFit="1" customWidth="1"/>
    <col min="2" max="5" width="3.7109375" bestFit="1" customWidth="1"/>
    <col min="6" max="6" width="3.85546875" customWidth="1"/>
    <col min="7" max="10" width="3.7109375" bestFit="1" customWidth="1"/>
    <col min="11" max="22" width="4" bestFit="1" customWidth="1"/>
    <col min="23" max="31" width="4" customWidth="1"/>
    <col min="32" max="34" width="4" bestFit="1" customWidth="1"/>
    <col min="35" max="39" width="4" customWidth="1"/>
    <col min="40" max="42" width="4" bestFit="1" customWidth="1"/>
    <col min="43" max="43" width="4.7109375" customWidth="1"/>
    <col min="44" max="45" width="3.28515625" bestFit="1" customWidth="1"/>
    <col min="46" max="47" width="3.28515625" customWidth="1"/>
    <col min="48" max="48" width="3.7109375" customWidth="1"/>
    <col min="49" max="50" width="2.7109375" bestFit="1" customWidth="1"/>
    <col min="51" max="51" width="3.28515625" bestFit="1" customWidth="1"/>
    <col min="52" max="52" width="3" bestFit="1" customWidth="1"/>
    <col min="53" max="54" width="2.7109375" bestFit="1" customWidth="1"/>
    <col min="55" max="55" width="3.28515625" bestFit="1" customWidth="1"/>
    <col min="56" max="56" width="4.85546875" customWidth="1"/>
    <col min="57" max="57" width="7.140625" customWidth="1"/>
    <col min="58" max="58" width="4.5703125" customWidth="1"/>
    <col min="59" max="59" width="4" bestFit="1" customWidth="1"/>
    <col min="60" max="60" width="8" bestFit="1" customWidth="1"/>
    <col min="61" max="61" width="7.7109375" bestFit="1" customWidth="1"/>
    <col min="62" max="62" width="4.140625" bestFit="1" customWidth="1"/>
    <col min="63" max="63" width="9" style="50" bestFit="1" customWidth="1"/>
    <col min="64" max="64" width="9.7109375" style="50" bestFit="1" customWidth="1"/>
    <col min="65" max="65" width="11.140625" style="50" bestFit="1" customWidth="1"/>
  </cols>
  <sheetData>
    <row r="1" spans="1:65" ht="15.75" thickBot="1" x14ac:dyDescent="0.3"/>
    <row r="2" spans="1:65" ht="19.5" thickBot="1" x14ac:dyDescent="0.35">
      <c r="A2" s="89" t="s">
        <v>91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79"/>
    </row>
    <row r="3" spans="1:65" ht="15.75" thickBot="1" x14ac:dyDescent="0.3"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D3" s="13"/>
      <c r="BE3" s="13"/>
      <c r="BF3" s="13"/>
      <c r="BG3" s="13"/>
      <c r="BH3" s="13"/>
      <c r="BI3" s="13"/>
      <c r="BJ3" s="13"/>
      <c r="BK3" s="52"/>
      <c r="BL3" s="52"/>
      <c r="BM3" s="52"/>
    </row>
    <row r="4" spans="1:65" ht="15.75" thickBot="1" x14ac:dyDescent="0.3">
      <c r="A4" s="3" t="s">
        <v>0</v>
      </c>
      <c r="B4" s="4" t="s">
        <v>10</v>
      </c>
      <c r="C4" s="4" t="s">
        <v>11</v>
      </c>
      <c r="D4" s="4" t="s">
        <v>12</v>
      </c>
      <c r="E4" s="4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  <c r="K4" s="4" t="s">
        <v>19</v>
      </c>
      <c r="L4" s="4" t="s">
        <v>20</v>
      </c>
      <c r="M4" s="4" t="s">
        <v>21</v>
      </c>
      <c r="N4" s="4" t="s">
        <v>22</v>
      </c>
      <c r="O4" s="4" t="s">
        <v>23</v>
      </c>
      <c r="P4" s="4" t="s">
        <v>24</v>
      </c>
      <c r="Q4" s="4" t="s">
        <v>25</v>
      </c>
      <c r="R4" s="4" t="s">
        <v>26</v>
      </c>
      <c r="S4" s="4" t="s">
        <v>27</v>
      </c>
      <c r="T4" s="4" t="s">
        <v>28</v>
      </c>
      <c r="U4" s="4" t="s">
        <v>29</v>
      </c>
      <c r="V4" s="4" t="s">
        <v>30</v>
      </c>
      <c r="W4" s="4" t="s">
        <v>31</v>
      </c>
      <c r="X4" s="4" t="s">
        <v>32</v>
      </c>
      <c r="Y4" s="4" t="s">
        <v>33</v>
      </c>
      <c r="Z4" s="4" t="s">
        <v>34</v>
      </c>
      <c r="AA4" s="4" t="s">
        <v>35</v>
      </c>
      <c r="AB4" s="4" t="s">
        <v>36</v>
      </c>
      <c r="AC4" s="4" t="s">
        <v>37</v>
      </c>
      <c r="AD4" s="4" t="s">
        <v>38</v>
      </c>
      <c r="AE4" s="4" t="s">
        <v>39</v>
      </c>
      <c r="AF4" s="4" t="s">
        <v>69</v>
      </c>
      <c r="AG4" s="4" t="s">
        <v>70</v>
      </c>
      <c r="AH4" s="4" t="s">
        <v>71</v>
      </c>
      <c r="AI4" s="4" t="s">
        <v>72</v>
      </c>
      <c r="AJ4" s="4" t="s">
        <v>73</v>
      </c>
      <c r="AK4" s="4" t="s">
        <v>74</v>
      </c>
      <c r="AL4" s="4" t="s">
        <v>75</v>
      </c>
      <c r="AM4" s="4" t="s">
        <v>76</v>
      </c>
      <c r="AN4" s="4" t="s">
        <v>81</v>
      </c>
      <c r="AO4" s="4" t="s">
        <v>89</v>
      </c>
      <c r="AP4" s="4" t="s">
        <v>90</v>
      </c>
      <c r="AQ4" s="23" t="s">
        <v>51</v>
      </c>
      <c r="AR4" s="40" t="s">
        <v>52</v>
      </c>
      <c r="AS4" s="39" t="s">
        <v>41</v>
      </c>
      <c r="AT4" s="39" t="s">
        <v>55</v>
      </c>
      <c r="AU4" s="53">
        <v>2</v>
      </c>
      <c r="AV4" s="17" t="s">
        <v>42</v>
      </c>
      <c r="AW4" s="4" t="s">
        <v>48</v>
      </c>
      <c r="AX4" s="1" t="s">
        <v>53</v>
      </c>
      <c r="AY4" s="38">
        <v>3</v>
      </c>
      <c r="AZ4" s="17" t="s">
        <v>43</v>
      </c>
      <c r="BA4" s="4" t="s">
        <v>49</v>
      </c>
      <c r="BB4" s="1" t="s">
        <v>50</v>
      </c>
      <c r="BC4" s="55">
        <v>4</v>
      </c>
      <c r="BD4" s="61" t="s">
        <v>58</v>
      </c>
      <c r="BE4" s="62" t="s">
        <v>63</v>
      </c>
      <c r="BF4" s="63" t="s">
        <v>64</v>
      </c>
      <c r="BG4" s="63" t="s">
        <v>65</v>
      </c>
      <c r="BH4" s="63" t="s">
        <v>56</v>
      </c>
      <c r="BI4" s="64" t="s">
        <v>57</v>
      </c>
      <c r="BJ4" s="65" t="s">
        <v>59</v>
      </c>
      <c r="BK4" s="64" t="s">
        <v>60</v>
      </c>
      <c r="BL4" s="62" t="s">
        <v>61</v>
      </c>
      <c r="BM4" s="64" t="s">
        <v>62</v>
      </c>
    </row>
    <row r="5" spans="1:65" ht="16.5" thickBot="1" x14ac:dyDescent="0.3">
      <c r="A5" s="5" t="s">
        <v>1</v>
      </c>
      <c r="B5" s="43" t="s">
        <v>45</v>
      </c>
      <c r="C5" s="47" t="s">
        <v>42</v>
      </c>
      <c r="D5" s="41" t="s">
        <v>46</v>
      </c>
      <c r="E5" s="41"/>
      <c r="F5" s="47" t="s">
        <v>42</v>
      </c>
      <c r="G5" s="42" t="s">
        <v>40</v>
      </c>
      <c r="H5" s="41"/>
      <c r="I5" s="41"/>
      <c r="J5" s="49" t="s">
        <v>82</v>
      </c>
      <c r="K5" s="41"/>
      <c r="L5" s="47" t="s">
        <v>42</v>
      </c>
      <c r="M5" s="49" t="s">
        <v>68</v>
      </c>
      <c r="N5" s="41"/>
      <c r="O5" s="85" t="s">
        <v>43</v>
      </c>
      <c r="P5" s="41"/>
      <c r="Q5" s="41"/>
      <c r="R5" s="41" t="s">
        <v>44</v>
      </c>
      <c r="S5" s="41" t="s">
        <v>68</v>
      </c>
      <c r="T5" s="41"/>
      <c r="U5" s="41" t="s">
        <v>46</v>
      </c>
      <c r="V5" s="41" t="s">
        <v>68</v>
      </c>
      <c r="W5" s="41"/>
      <c r="X5" s="41" t="s">
        <v>44</v>
      </c>
      <c r="Y5" s="71" t="s">
        <v>40</v>
      </c>
      <c r="Z5" s="41" t="s">
        <v>44</v>
      </c>
      <c r="AA5" s="41" t="s">
        <v>46</v>
      </c>
      <c r="AB5" s="49" t="s">
        <v>82</v>
      </c>
      <c r="AC5" s="42" t="s">
        <v>40</v>
      </c>
      <c r="AD5" s="45" t="s">
        <v>41</v>
      </c>
      <c r="AE5" s="47" t="s">
        <v>42</v>
      </c>
      <c r="AF5" s="41"/>
      <c r="AG5" s="41"/>
      <c r="AH5" s="85" t="s">
        <v>43</v>
      </c>
      <c r="AI5" s="41" t="s">
        <v>45</v>
      </c>
      <c r="AJ5" s="41" t="s">
        <v>45</v>
      </c>
      <c r="AK5" s="47" t="s">
        <v>42</v>
      </c>
      <c r="AL5" s="85" t="s">
        <v>43</v>
      </c>
      <c r="AM5" s="41" t="s">
        <v>44</v>
      </c>
      <c r="AN5" s="41" t="s">
        <v>44</v>
      </c>
      <c r="AO5" s="41" t="s">
        <v>45</v>
      </c>
      <c r="AP5" s="78" t="s">
        <v>41</v>
      </c>
      <c r="AQ5" s="24">
        <f t="shared" ref="AQ5:AQ19" si="0">COUNTA(B5:AP5)</f>
        <v>30</v>
      </c>
      <c r="AR5" s="28">
        <f t="shared" ref="AR5:AR19" si="1">COUNTIF(B5:AP5,"1+")</f>
        <v>3</v>
      </c>
      <c r="AS5" s="32">
        <f t="shared" ref="AS5:AS19" si="2">COUNTIF(B5:AP5,"2+")</f>
        <v>2</v>
      </c>
      <c r="AT5" s="32">
        <f t="shared" ref="AT5:AT19" si="3">COUNTIF(B5:AP5,"2-")</f>
        <v>0</v>
      </c>
      <c r="AU5" s="54">
        <f>SUM(AS5:AT5)</f>
        <v>2</v>
      </c>
      <c r="AV5" s="6">
        <f t="shared" ref="AV5:AV19" si="4">COUNTIF(B5:AP5,"3+")</f>
        <v>5</v>
      </c>
      <c r="AW5" s="7">
        <f t="shared" ref="AW5:AW19" si="5">COUNTIF(B5:AP5,"3-")</f>
        <v>0</v>
      </c>
      <c r="AX5" s="8">
        <f t="shared" ref="AX5:AX19" si="6">COUNTIF(B5:AP5,"3°")</f>
        <v>0</v>
      </c>
      <c r="AY5" s="36">
        <f>SUM(AV5:AX5)</f>
        <v>5</v>
      </c>
      <c r="AZ5" s="6">
        <f t="shared" ref="AZ5:AZ19" si="7">COUNTIF(B5:AP5,"4+")</f>
        <v>3</v>
      </c>
      <c r="BA5" s="7">
        <f t="shared" ref="BA5:BA19" si="8">COUNTIF(B5:AP5,"4-")</f>
        <v>0</v>
      </c>
      <c r="BB5" s="8">
        <f>COUNTIF(B5:AP5,5)</f>
        <v>0</v>
      </c>
      <c r="BC5" s="56">
        <f>SUM(AZ5:BB5)</f>
        <v>3</v>
      </c>
      <c r="BD5" s="66">
        <f>AR5+AU5+AY5</f>
        <v>10</v>
      </c>
      <c r="BE5" s="6">
        <v>18</v>
      </c>
      <c r="BF5" s="7">
        <v>12</v>
      </c>
      <c r="BG5" s="7">
        <v>0</v>
      </c>
      <c r="BH5" s="7">
        <v>4</v>
      </c>
      <c r="BI5" s="8">
        <v>3</v>
      </c>
      <c r="BJ5" s="69">
        <v>4</v>
      </c>
      <c r="BK5" s="8">
        <v>1</v>
      </c>
      <c r="BL5" s="6">
        <v>11</v>
      </c>
      <c r="BM5" s="8">
        <v>7</v>
      </c>
    </row>
    <row r="6" spans="1:65" ht="15.75" x14ac:dyDescent="0.25">
      <c r="A6" s="72" t="s">
        <v>77</v>
      </c>
      <c r="B6" s="44"/>
      <c r="C6" s="44" t="s">
        <v>79</v>
      </c>
      <c r="D6" s="42" t="s">
        <v>40</v>
      </c>
      <c r="E6" s="44"/>
      <c r="F6" s="44"/>
      <c r="G6" s="44" t="s">
        <v>47</v>
      </c>
      <c r="H6" s="44"/>
      <c r="I6" s="85" t="s">
        <v>49</v>
      </c>
      <c r="J6" s="44" t="s">
        <v>46</v>
      </c>
      <c r="K6" s="44"/>
      <c r="L6" s="44"/>
      <c r="M6" s="44"/>
      <c r="N6" s="49" t="s">
        <v>82</v>
      </c>
      <c r="O6" s="44"/>
      <c r="P6" s="44"/>
      <c r="Q6" s="44"/>
      <c r="R6" s="44"/>
      <c r="S6" s="44" t="s">
        <v>45</v>
      </c>
      <c r="T6" s="49" t="s">
        <v>82</v>
      </c>
      <c r="U6" s="44" t="s">
        <v>44</v>
      </c>
      <c r="V6" s="44" t="s">
        <v>44</v>
      </c>
      <c r="W6" s="48" t="s">
        <v>42</v>
      </c>
      <c r="X6" s="44"/>
      <c r="Y6" s="44"/>
      <c r="Z6" s="44"/>
      <c r="AA6" s="44"/>
      <c r="AB6" s="44" t="s">
        <v>45</v>
      </c>
      <c r="AC6" s="44" t="s">
        <v>84</v>
      </c>
      <c r="AD6" s="44" t="s">
        <v>84</v>
      </c>
      <c r="AE6" s="44"/>
      <c r="AF6" s="44"/>
      <c r="AG6" s="44"/>
      <c r="AH6" s="43" t="s">
        <v>82</v>
      </c>
      <c r="AI6" s="44"/>
      <c r="AJ6" s="44"/>
      <c r="AK6" s="44"/>
      <c r="AL6" s="44"/>
      <c r="AM6" s="44"/>
      <c r="AN6" s="44"/>
      <c r="AO6" s="44"/>
      <c r="AP6" s="44" t="s">
        <v>46</v>
      </c>
      <c r="AQ6" s="24">
        <f t="shared" si="0"/>
        <v>16</v>
      </c>
      <c r="AR6" s="28">
        <f t="shared" si="1"/>
        <v>1</v>
      </c>
      <c r="AS6" s="32">
        <f t="shared" si="2"/>
        <v>0</v>
      </c>
      <c r="AT6" s="32">
        <f t="shared" si="3"/>
        <v>0</v>
      </c>
      <c r="AU6" s="54">
        <f>SUM(AS6:AT6)</f>
        <v>0</v>
      </c>
      <c r="AV6" s="6">
        <f t="shared" si="4"/>
        <v>1</v>
      </c>
      <c r="AW6" s="7">
        <f t="shared" si="5"/>
        <v>0</v>
      </c>
      <c r="AX6" s="8">
        <f t="shared" si="6"/>
        <v>0</v>
      </c>
      <c r="AY6" s="36">
        <f>SUM(AV6:AX6)</f>
        <v>1</v>
      </c>
      <c r="AZ6" s="6">
        <f t="shared" si="7"/>
        <v>0</v>
      </c>
      <c r="BA6" s="7">
        <f t="shared" si="8"/>
        <v>1</v>
      </c>
      <c r="BB6" s="8">
        <f>COUNTIF(B6:AP6,5)</f>
        <v>0</v>
      </c>
      <c r="BC6" s="56">
        <f>SUM(AZ6:BB6)</f>
        <v>1</v>
      </c>
      <c r="BD6" s="66">
        <f>AR6+AU6+AY6</f>
        <v>2</v>
      </c>
      <c r="BE6" s="6"/>
      <c r="BF6" s="7"/>
      <c r="BG6" s="7"/>
      <c r="BH6" s="7"/>
      <c r="BI6" s="8"/>
      <c r="BJ6" s="69"/>
      <c r="BK6" s="8"/>
      <c r="BL6" s="6"/>
      <c r="BM6" s="8"/>
    </row>
    <row r="7" spans="1:65" ht="15.75" x14ac:dyDescent="0.25">
      <c r="A7" s="2" t="s">
        <v>2</v>
      </c>
      <c r="B7" s="41"/>
      <c r="C7" s="83" t="s">
        <v>40</v>
      </c>
      <c r="D7" s="41" t="s">
        <v>79</v>
      </c>
      <c r="E7" s="41" t="s">
        <v>45</v>
      </c>
      <c r="F7" s="43" t="s">
        <v>82</v>
      </c>
      <c r="G7" s="41" t="s">
        <v>68</v>
      </c>
      <c r="H7" s="41"/>
      <c r="I7" s="41"/>
      <c r="J7" s="83" t="s">
        <v>40</v>
      </c>
      <c r="K7" s="41"/>
      <c r="L7" s="41" t="s">
        <v>46</v>
      </c>
      <c r="M7" s="85" t="s">
        <v>43</v>
      </c>
      <c r="N7" s="47" t="s">
        <v>42</v>
      </c>
      <c r="O7" s="41" t="s">
        <v>82</v>
      </c>
      <c r="P7" s="41"/>
      <c r="Q7" s="45" t="s">
        <v>41</v>
      </c>
      <c r="R7" s="85" t="s">
        <v>43</v>
      </c>
      <c r="S7" s="41"/>
      <c r="T7" s="45" t="s">
        <v>41</v>
      </c>
      <c r="U7" s="41" t="s">
        <v>68</v>
      </c>
      <c r="V7" s="45" t="s">
        <v>41</v>
      </c>
      <c r="W7" s="43" t="s">
        <v>82</v>
      </c>
      <c r="X7" s="45" t="s">
        <v>41</v>
      </c>
      <c r="Y7" s="41" t="s">
        <v>44</v>
      </c>
      <c r="Z7" s="41" t="s">
        <v>84</v>
      </c>
      <c r="AA7" s="47" t="s">
        <v>42</v>
      </c>
      <c r="AB7" s="45" t="s">
        <v>41</v>
      </c>
      <c r="AC7" s="41" t="s">
        <v>82</v>
      </c>
      <c r="AD7" s="41" t="s">
        <v>82</v>
      </c>
      <c r="AE7" s="41" t="s">
        <v>47</v>
      </c>
      <c r="AF7" s="47" t="s">
        <v>48</v>
      </c>
      <c r="AG7" s="47" t="s">
        <v>42</v>
      </c>
      <c r="AH7" s="41" t="s">
        <v>45</v>
      </c>
      <c r="AI7" s="41"/>
      <c r="AJ7" s="78" t="s">
        <v>41</v>
      </c>
      <c r="AK7" s="41" t="s">
        <v>44</v>
      </c>
      <c r="AL7" s="46" t="s">
        <v>68</v>
      </c>
      <c r="AM7" s="47" t="s">
        <v>42</v>
      </c>
      <c r="AN7" s="43" t="s">
        <v>68</v>
      </c>
      <c r="AO7" s="41" t="s">
        <v>47</v>
      </c>
      <c r="AP7" s="41" t="s">
        <v>82</v>
      </c>
      <c r="AQ7" s="25">
        <f t="shared" si="0"/>
        <v>34</v>
      </c>
      <c r="AR7" s="29">
        <f t="shared" si="1"/>
        <v>2</v>
      </c>
      <c r="AS7" s="33">
        <f t="shared" si="2"/>
        <v>6</v>
      </c>
      <c r="AT7" s="32">
        <f t="shared" si="3"/>
        <v>0</v>
      </c>
      <c r="AU7" s="54">
        <f t="shared" ref="AU7:AU20" si="9">SUM(AS7:AT7)</f>
        <v>6</v>
      </c>
      <c r="AV7" s="9">
        <f t="shared" si="4"/>
        <v>4</v>
      </c>
      <c r="AW7" s="10">
        <f t="shared" si="5"/>
        <v>1</v>
      </c>
      <c r="AX7" s="11">
        <f t="shared" si="6"/>
        <v>0</v>
      </c>
      <c r="AY7" s="36">
        <f t="shared" ref="AY7:AY20" si="10">SUM(AV7:AX7)</f>
        <v>5</v>
      </c>
      <c r="AZ7" s="9">
        <f t="shared" si="7"/>
        <v>2</v>
      </c>
      <c r="BA7" s="10">
        <f t="shared" si="8"/>
        <v>0</v>
      </c>
      <c r="BB7" s="11">
        <f t="shared" ref="BB7:BB19" si="11">COUNTIF(B7:AP7,"4°")</f>
        <v>0</v>
      </c>
      <c r="BC7" s="57">
        <f t="shared" ref="BC7:BC20" si="12">SUM(AZ7:BB7)</f>
        <v>2</v>
      </c>
      <c r="BD7" s="67">
        <f t="shared" ref="BD7:BD20" si="13">AR7+AU7+AY7</f>
        <v>13</v>
      </c>
      <c r="BE7" s="9"/>
      <c r="BF7" s="10"/>
      <c r="BG7" s="10"/>
      <c r="BH7" s="10"/>
      <c r="BI7" s="11"/>
      <c r="BJ7" s="70"/>
      <c r="BK7" s="11"/>
      <c r="BL7" s="9"/>
      <c r="BM7" s="11"/>
    </row>
    <row r="8" spans="1:65" ht="15.75" x14ac:dyDescent="0.25">
      <c r="A8" s="2" t="s">
        <v>66</v>
      </c>
      <c r="B8" s="44"/>
      <c r="C8" s="44"/>
      <c r="D8" s="44" t="s">
        <v>45</v>
      </c>
      <c r="E8" s="42" t="s">
        <v>40</v>
      </c>
      <c r="F8" s="46" t="s">
        <v>41</v>
      </c>
      <c r="G8" s="44"/>
      <c r="H8" s="44"/>
      <c r="I8" s="48" t="s">
        <v>42</v>
      </c>
      <c r="J8" s="44" t="s">
        <v>45</v>
      </c>
      <c r="K8" s="48" t="s">
        <v>42</v>
      </c>
      <c r="L8" s="44"/>
      <c r="M8" s="44"/>
      <c r="N8" s="83" t="s">
        <v>40</v>
      </c>
      <c r="O8" s="44" t="s">
        <v>68</v>
      </c>
      <c r="P8" s="85" t="s">
        <v>49</v>
      </c>
      <c r="Q8" s="43" t="s">
        <v>68</v>
      </c>
      <c r="R8" s="44" t="s">
        <v>84</v>
      </c>
      <c r="S8" s="85" t="s">
        <v>43</v>
      </c>
      <c r="T8" s="44" t="s">
        <v>44</v>
      </c>
      <c r="U8" s="44"/>
      <c r="V8" s="44"/>
      <c r="W8" s="44" t="s">
        <v>88</v>
      </c>
      <c r="X8" s="83" t="s">
        <v>40</v>
      </c>
      <c r="Y8" s="49" t="s">
        <v>82</v>
      </c>
      <c r="Z8" s="44"/>
      <c r="AA8" s="44"/>
      <c r="AB8" s="44" t="s">
        <v>44</v>
      </c>
      <c r="AC8" s="46" t="s">
        <v>41</v>
      </c>
      <c r="AD8" s="85" t="s">
        <v>43</v>
      </c>
      <c r="AE8" s="44"/>
      <c r="AF8" s="44"/>
      <c r="AG8" s="44" t="s">
        <v>47</v>
      </c>
      <c r="AH8" s="46" t="s">
        <v>41</v>
      </c>
      <c r="AI8" s="44"/>
      <c r="AJ8" s="49" t="s">
        <v>83</v>
      </c>
      <c r="AK8" s="44"/>
      <c r="AL8" s="78" t="s">
        <v>41</v>
      </c>
      <c r="AM8" s="44" t="s">
        <v>45</v>
      </c>
      <c r="AN8" s="44"/>
      <c r="AO8" s="44"/>
      <c r="AP8" s="44" t="s">
        <v>68</v>
      </c>
      <c r="AQ8" s="25">
        <f t="shared" si="0"/>
        <v>25</v>
      </c>
      <c r="AR8" s="29">
        <f t="shared" si="1"/>
        <v>3</v>
      </c>
      <c r="AS8" s="33">
        <f t="shared" si="2"/>
        <v>4</v>
      </c>
      <c r="AT8" s="32">
        <f t="shared" si="3"/>
        <v>0</v>
      </c>
      <c r="AU8" s="54">
        <f t="shared" si="9"/>
        <v>4</v>
      </c>
      <c r="AV8" s="9">
        <f t="shared" si="4"/>
        <v>2</v>
      </c>
      <c r="AW8" s="10">
        <f t="shared" si="5"/>
        <v>0</v>
      </c>
      <c r="AX8" s="11">
        <f t="shared" si="6"/>
        <v>0</v>
      </c>
      <c r="AY8" s="36">
        <f t="shared" si="10"/>
        <v>2</v>
      </c>
      <c r="AZ8" s="9">
        <f t="shared" si="7"/>
        <v>2</v>
      </c>
      <c r="BA8" s="10">
        <f t="shared" si="8"/>
        <v>1</v>
      </c>
      <c r="BB8" s="11">
        <f t="shared" si="11"/>
        <v>0</v>
      </c>
      <c r="BC8" s="57">
        <f t="shared" si="12"/>
        <v>3</v>
      </c>
      <c r="BD8" s="67">
        <f t="shared" si="13"/>
        <v>9</v>
      </c>
      <c r="BE8" s="9"/>
      <c r="BF8" s="10"/>
      <c r="BG8" s="10"/>
      <c r="BH8" s="10"/>
      <c r="BI8" s="11"/>
      <c r="BJ8" s="70"/>
      <c r="BK8" s="11"/>
      <c r="BL8" s="9"/>
      <c r="BM8" s="11"/>
    </row>
    <row r="9" spans="1:65" ht="15.75" x14ac:dyDescent="0.25">
      <c r="A9" s="2" t="s">
        <v>3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3" t="s">
        <v>83</v>
      </c>
      <c r="AA9" s="41"/>
      <c r="AB9" s="41"/>
      <c r="AC9" s="47" t="s">
        <v>42</v>
      </c>
      <c r="AD9" s="41"/>
      <c r="AE9" s="41"/>
      <c r="AF9" s="41"/>
      <c r="AG9" s="41"/>
      <c r="AH9" s="41"/>
      <c r="AI9" s="43" t="s">
        <v>46</v>
      </c>
      <c r="AJ9" s="47" t="s">
        <v>42</v>
      </c>
      <c r="AK9" s="41"/>
      <c r="AL9" s="49" t="s">
        <v>82</v>
      </c>
      <c r="AM9" s="41"/>
      <c r="AN9" s="41"/>
      <c r="AO9" s="41"/>
      <c r="AP9" s="41"/>
      <c r="AQ9" s="25">
        <f t="shared" si="0"/>
        <v>5</v>
      </c>
      <c r="AR9" s="29">
        <f t="shared" si="1"/>
        <v>0</v>
      </c>
      <c r="AS9" s="33">
        <f t="shared" si="2"/>
        <v>0</v>
      </c>
      <c r="AT9" s="32">
        <f t="shared" si="3"/>
        <v>0</v>
      </c>
      <c r="AU9" s="54">
        <f t="shared" si="9"/>
        <v>0</v>
      </c>
      <c r="AV9" s="9">
        <f t="shared" si="4"/>
        <v>2</v>
      </c>
      <c r="AW9" s="10">
        <f t="shared" si="5"/>
        <v>0</v>
      </c>
      <c r="AX9" s="11">
        <f t="shared" si="6"/>
        <v>0</v>
      </c>
      <c r="AY9" s="36">
        <f t="shared" si="10"/>
        <v>2</v>
      </c>
      <c r="AZ9" s="9">
        <f t="shared" si="7"/>
        <v>0</v>
      </c>
      <c r="BA9" s="10">
        <f t="shared" si="8"/>
        <v>0</v>
      </c>
      <c r="BB9" s="11">
        <f t="shared" si="11"/>
        <v>0</v>
      </c>
      <c r="BC9" s="57">
        <f t="shared" si="12"/>
        <v>0</v>
      </c>
      <c r="BD9" s="67">
        <f t="shared" si="13"/>
        <v>2</v>
      </c>
      <c r="BE9" s="9"/>
      <c r="BF9" s="10"/>
      <c r="BG9" s="10"/>
      <c r="BH9" s="10"/>
      <c r="BI9" s="11"/>
      <c r="BJ9" s="70"/>
      <c r="BK9" s="11"/>
      <c r="BL9" s="9"/>
      <c r="BM9" s="11"/>
    </row>
    <row r="10" spans="1:65" ht="15.75" x14ac:dyDescent="0.25">
      <c r="A10" s="2" t="s">
        <v>85</v>
      </c>
      <c r="B10" s="48" t="s">
        <v>42</v>
      </c>
      <c r="C10" s="44" t="s">
        <v>44</v>
      </c>
      <c r="D10" s="44" t="s">
        <v>68</v>
      </c>
      <c r="E10" s="48" t="s">
        <v>42</v>
      </c>
      <c r="F10" s="42" t="s">
        <v>40</v>
      </c>
      <c r="G10" s="46" t="s">
        <v>41</v>
      </c>
      <c r="H10" s="85" t="s">
        <v>49</v>
      </c>
      <c r="I10" s="44"/>
      <c r="J10" s="44" t="s">
        <v>44</v>
      </c>
      <c r="K10" s="43" t="s">
        <v>46</v>
      </c>
      <c r="L10" s="44" t="s">
        <v>68</v>
      </c>
      <c r="M10" s="46" t="s">
        <v>41</v>
      </c>
      <c r="N10" s="85" t="s">
        <v>43</v>
      </c>
      <c r="O10" s="44" t="s">
        <v>44</v>
      </c>
      <c r="P10" s="42" t="s">
        <v>40</v>
      </c>
      <c r="Q10" s="44" t="s">
        <v>45</v>
      </c>
      <c r="R10" s="43" t="s">
        <v>46</v>
      </c>
      <c r="S10" s="49" t="s">
        <v>82</v>
      </c>
      <c r="T10" s="48" t="s">
        <v>42</v>
      </c>
      <c r="U10" s="48" t="s">
        <v>42</v>
      </c>
      <c r="V10" s="43" t="s">
        <v>82</v>
      </c>
      <c r="W10" s="46" t="s">
        <v>41</v>
      </c>
      <c r="X10" s="44"/>
      <c r="Y10" s="44" t="s">
        <v>84</v>
      </c>
      <c r="Z10" s="44" t="s">
        <v>68</v>
      </c>
      <c r="AA10" s="85" t="s">
        <v>43</v>
      </c>
      <c r="AB10" s="85" t="s">
        <v>43</v>
      </c>
      <c r="AC10" s="44" t="s">
        <v>68</v>
      </c>
      <c r="AD10" s="44" t="s">
        <v>44</v>
      </c>
      <c r="AE10" s="44"/>
      <c r="AF10" s="44" t="s">
        <v>45</v>
      </c>
      <c r="AG10" s="43" t="s">
        <v>46</v>
      </c>
      <c r="AH10" s="44" t="s">
        <v>68</v>
      </c>
      <c r="AI10" s="48" t="s">
        <v>53</v>
      </c>
      <c r="AJ10" s="83" t="s">
        <v>40</v>
      </c>
      <c r="AK10" s="44" t="s">
        <v>46</v>
      </c>
      <c r="AL10" s="46" t="s">
        <v>68</v>
      </c>
      <c r="AM10" s="44" t="s">
        <v>82</v>
      </c>
      <c r="AN10" s="46" t="s">
        <v>41</v>
      </c>
      <c r="AO10" s="48" t="s">
        <v>42</v>
      </c>
      <c r="AP10" s="44" t="s">
        <v>45</v>
      </c>
      <c r="AQ10" s="25">
        <f t="shared" si="0"/>
        <v>38</v>
      </c>
      <c r="AR10" s="29">
        <f t="shared" si="1"/>
        <v>3</v>
      </c>
      <c r="AS10" s="33">
        <f t="shared" si="2"/>
        <v>4</v>
      </c>
      <c r="AT10" s="32">
        <f t="shared" si="3"/>
        <v>0</v>
      </c>
      <c r="AU10" s="54">
        <f t="shared" si="9"/>
        <v>4</v>
      </c>
      <c r="AV10" s="9">
        <f t="shared" si="4"/>
        <v>5</v>
      </c>
      <c r="AW10" s="10">
        <f t="shared" si="5"/>
        <v>0</v>
      </c>
      <c r="AX10" s="11">
        <f t="shared" si="6"/>
        <v>1</v>
      </c>
      <c r="AY10" s="36">
        <f t="shared" si="10"/>
        <v>6</v>
      </c>
      <c r="AZ10" s="9">
        <f t="shared" si="7"/>
        <v>3</v>
      </c>
      <c r="BA10" s="10">
        <f t="shared" si="8"/>
        <v>1</v>
      </c>
      <c r="BB10" s="11">
        <f t="shared" si="11"/>
        <v>0</v>
      </c>
      <c r="BC10" s="57">
        <f t="shared" si="12"/>
        <v>4</v>
      </c>
      <c r="BD10" s="67">
        <f t="shared" si="13"/>
        <v>13</v>
      </c>
      <c r="BE10" s="9"/>
      <c r="BF10" s="10"/>
      <c r="BG10" s="10"/>
      <c r="BH10" s="10"/>
      <c r="BI10" s="11"/>
      <c r="BJ10" s="70"/>
      <c r="BK10" s="11"/>
      <c r="BL10" s="9"/>
      <c r="BM10" s="11"/>
    </row>
    <row r="11" spans="1:65" ht="15.75" x14ac:dyDescent="0.25">
      <c r="A11" s="2" t="s">
        <v>4</v>
      </c>
      <c r="B11" s="85" t="s">
        <v>43</v>
      </c>
      <c r="C11" s="45" t="s">
        <v>41</v>
      </c>
      <c r="D11" s="43" t="s">
        <v>82</v>
      </c>
      <c r="E11" s="41"/>
      <c r="F11" s="85" t="s">
        <v>43</v>
      </c>
      <c r="G11" s="41" t="s">
        <v>45</v>
      </c>
      <c r="H11" s="41"/>
      <c r="I11" s="41" t="s">
        <v>46</v>
      </c>
      <c r="J11" s="41" t="s">
        <v>68</v>
      </c>
      <c r="K11" s="85" t="s">
        <v>43</v>
      </c>
      <c r="L11" s="41" t="s">
        <v>47</v>
      </c>
      <c r="M11" s="41"/>
      <c r="N11" s="41" t="s">
        <v>68</v>
      </c>
      <c r="O11" s="47" t="s">
        <v>42</v>
      </c>
      <c r="P11" s="45" t="s">
        <v>41</v>
      </c>
      <c r="Q11" s="85" t="s">
        <v>43</v>
      </c>
      <c r="R11" s="47" t="s">
        <v>42</v>
      </c>
      <c r="S11" s="47" t="s">
        <v>42</v>
      </c>
      <c r="T11" s="85" t="s">
        <v>43</v>
      </c>
      <c r="U11" s="42" t="s">
        <v>40</v>
      </c>
      <c r="V11" s="85" t="s">
        <v>43</v>
      </c>
      <c r="W11" s="42" t="s">
        <v>40</v>
      </c>
      <c r="X11" s="47" t="s">
        <v>42</v>
      </c>
      <c r="Y11" s="85" t="s">
        <v>43</v>
      </c>
      <c r="Z11" s="42" t="s">
        <v>40</v>
      </c>
      <c r="AA11" s="45" t="s">
        <v>41</v>
      </c>
      <c r="AB11" s="41"/>
      <c r="AC11" s="41"/>
      <c r="AD11" s="47" t="s">
        <v>42</v>
      </c>
      <c r="AE11" s="83" t="s">
        <v>40</v>
      </c>
      <c r="AF11" s="41" t="s">
        <v>47</v>
      </c>
      <c r="AG11" s="42" t="s">
        <v>40</v>
      </c>
      <c r="AH11" s="42" t="s">
        <v>40</v>
      </c>
      <c r="AI11" s="41" t="s">
        <v>47</v>
      </c>
      <c r="AJ11" s="85" t="s">
        <v>43</v>
      </c>
      <c r="AK11" s="41" t="s">
        <v>79</v>
      </c>
      <c r="AL11" s="41" t="s">
        <v>44</v>
      </c>
      <c r="AM11" s="41" t="s">
        <v>79</v>
      </c>
      <c r="AN11" s="41" t="s">
        <v>45</v>
      </c>
      <c r="AO11" s="41" t="s">
        <v>46</v>
      </c>
      <c r="AP11" s="47" t="s">
        <v>42</v>
      </c>
      <c r="AQ11" s="25">
        <f t="shared" si="0"/>
        <v>36</v>
      </c>
      <c r="AR11" s="29">
        <f t="shared" si="1"/>
        <v>6</v>
      </c>
      <c r="AS11" s="33">
        <f t="shared" si="2"/>
        <v>3</v>
      </c>
      <c r="AT11" s="32">
        <f t="shared" si="3"/>
        <v>0</v>
      </c>
      <c r="AU11" s="54">
        <f t="shared" si="9"/>
        <v>3</v>
      </c>
      <c r="AV11" s="9">
        <f t="shared" si="4"/>
        <v>6</v>
      </c>
      <c r="AW11" s="10">
        <f t="shared" si="5"/>
        <v>0</v>
      </c>
      <c r="AX11" s="11">
        <f t="shared" si="6"/>
        <v>0</v>
      </c>
      <c r="AY11" s="36">
        <f t="shared" si="10"/>
        <v>6</v>
      </c>
      <c r="AZ11" s="9">
        <f t="shared" si="7"/>
        <v>8</v>
      </c>
      <c r="BA11" s="10">
        <f t="shared" si="8"/>
        <v>0</v>
      </c>
      <c r="BB11" s="11">
        <f t="shared" si="11"/>
        <v>0</v>
      </c>
      <c r="BC11" s="57">
        <f t="shared" si="12"/>
        <v>8</v>
      </c>
      <c r="BD11" s="67">
        <f t="shared" si="13"/>
        <v>15</v>
      </c>
      <c r="BE11" s="9"/>
      <c r="BF11" s="10"/>
      <c r="BG11" s="10"/>
      <c r="BH11" s="10"/>
      <c r="BI11" s="11"/>
      <c r="BJ11" s="70"/>
      <c r="BK11" s="11"/>
      <c r="BL11" s="9"/>
      <c r="BM11" s="11"/>
    </row>
    <row r="12" spans="1:65" ht="15.75" x14ac:dyDescent="0.25">
      <c r="A12" s="2" t="s">
        <v>5</v>
      </c>
      <c r="B12" s="42" t="s">
        <v>40</v>
      </c>
      <c r="C12" s="43" t="s">
        <v>82</v>
      </c>
      <c r="D12" s="46" t="s">
        <v>41</v>
      </c>
      <c r="E12" s="43" t="s">
        <v>46</v>
      </c>
      <c r="F12" s="44" t="s">
        <v>45</v>
      </c>
      <c r="G12" s="44" t="s">
        <v>82</v>
      </c>
      <c r="H12" s="43" t="s">
        <v>47</v>
      </c>
      <c r="I12" s="44"/>
      <c r="J12" s="85" t="s">
        <v>43</v>
      </c>
      <c r="K12" s="46" t="s">
        <v>41</v>
      </c>
      <c r="L12" s="83" t="s">
        <v>40</v>
      </c>
      <c r="M12" s="44" t="s">
        <v>47</v>
      </c>
      <c r="N12" s="44" t="s">
        <v>46</v>
      </c>
      <c r="O12" s="44" t="s">
        <v>84</v>
      </c>
      <c r="P12" s="44"/>
      <c r="Q12" s="48" t="s">
        <v>42</v>
      </c>
      <c r="R12" s="44" t="s">
        <v>68</v>
      </c>
      <c r="S12" s="44" t="s">
        <v>79</v>
      </c>
      <c r="T12" s="46" t="s">
        <v>79</v>
      </c>
      <c r="U12" s="44" t="s">
        <v>79</v>
      </c>
      <c r="V12" s="44" t="s">
        <v>46</v>
      </c>
      <c r="W12" s="44" t="s">
        <v>79</v>
      </c>
      <c r="X12" s="44" t="s">
        <v>45</v>
      </c>
      <c r="Y12" s="44" t="s">
        <v>68</v>
      </c>
      <c r="Z12" s="44" t="s">
        <v>79</v>
      </c>
      <c r="AA12" s="44" t="s">
        <v>47</v>
      </c>
      <c r="AB12" s="44" t="s">
        <v>46</v>
      </c>
      <c r="AC12" s="85" t="s">
        <v>43</v>
      </c>
      <c r="AD12" s="44" t="s">
        <v>79</v>
      </c>
      <c r="AE12" s="44" t="s">
        <v>45</v>
      </c>
      <c r="AF12" s="44"/>
      <c r="AG12" s="44"/>
      <c r="AH12" s="44" t="s">
        <v>79</v>
      </c>
      <c r="AI12" s="44"/>
      <c r="AJ12" s="44" t="s">
        <v>46</v>
      </c>
      <c r="AK12" s="49" t="s">
        <v>83</v>
      </c>
      <c r="AL12" s="83" t="s">
        <v>40</v>
      </c>
      <c r="AM12" s="44" t="s">
        <v>46</v>
      </c>
      <c r="AN12" s="85" t="s">
        <v>43</v>
      </c>
      <c r="AO12" s="85" t="s">
        <v>43</v>
      </c>
      <c r="AP12" s="85" t="s">
        <v>43</v>
      </c>
      <c r="AQ12" s="25">
        <f t="shared" si="0"/>
        <v>36</v>
      </c>
      <c r="AR12" s="29">
        <f t="shared" si="1"/>
        <v>3</v>
      </c>
      <c r="AS12" s="33">
        <f t="shared" si="2"/>
        <v>2</v>
      </c>
      <c r="AT12" s="32">
        <f t="shared" si="3"/>
        <v>0</v>
      </c>
      <c r="AU12" s="54">
        <f t="shared" si="9"/>
        <v>2</v>
      </c>
      <c r="AV12" s="9">
        <f t="shared" si="4"/>
        <v>1</v>
      </c>
      <c r="AW12" s="10">
        <f t="shared" si="5"/>
        <v>0</v>
      </c>
      <c r="AX12" s="11">
        <f t="shared" si="6"/>
        <v>0</v>
      </c>
      <c r="AY12" s="36">
        <f t="shared" si="10"/>
        <v>1</v>
      </c>
      <c r="AZ12" s="9">
        <f t="shared" si="7"/>
        <v>5</v>
      </c>
      <c r="BA12" s="10">
        <f t="shared" si="8"/>
        <v>0</v>
      </c>
      <c r="BB12" s="11">
        <f t="shared" si="11"/>
        <v>0</v>
      </c>
      <c r="BC12" s="57">
        <f t="shared" si="12"/>
        <v>5</v>
      </c>
      <c r="BD12" s="67">
        <f t="shared" si="13"/>
        <v>6</v>
      </c>
      <c r="BE12" s="9"/>
      <c r="BF12" s="10"/>
      <c r="BG12" s="10"/>
      <c r="BH12" s="10"/>
      <c r="BI12" s="11"/>
      <c r="BJ12" s="70"/>
      <c r="BK12" s="11"/>
      <c r="BL12" s="9"/>
      <c r="BM12" s="11"/>
    </row>
    <row r="13" spans="1:65" ht="15.75" x14ac:dyDescent="0.25">
      <c r="A13" s="2" t="s">
        <v>67</v>
      </c>
      <c r="B13" s="41"/>
      <c r="C13" s="41" t="s">
        <v>68</v>
      </c>
      <c r="D13" s="41" t="s">
        <v>44</v>
      </c>
      <c r="E13" s="85" t="s">
        <v>43</v>
      </c>
      <c r="F13" s="41"/>
      <c r="G13" s="43" t="s">
        <v>83</v>
      </c>
      <c r="H13" s="41"/>
      <c r="I13" s="45" t="s">
        <v>41</v>
      </c>
      <c r="J13" s="41" t="s">
        <v>79</v>
      </c>
      <c r="K13" s="42" t="s">
        <v>40</v>
      </c>
      <c r="L13" s="45" t="s">
        <v>41</v>
      </c>
      <c r="M13" s="41" t="s">
        <v>45</v>
      </c>
      <c r="N13" s="41" t="s">
        <v>44</v>
      </c>
      <c r="O13" s="41" t="s">
        <v>79</v>
      </c>
      <c r="P13" s="41"/>
      <c r="Q13" s="41"/>
      <c r="R13" s="41"/>
      <c r="S13" s="41" t="s">
        <v>47</v>
      </c>
      <c r="T13" s="42" t="s">
        <v>40</v>
      </c>
      <c r="U13" s="85" t="s">
        <v>43</v>
      </c>
      <c r="V13" s="47" t="s">
        <v>42</v>
      </c>
      <c r="W13" s="41" t="s">
        <v>84</v>
      </c>
      <c r="X13" s="49" t="s">
        <v>46</v>
      </c>
      <c r="Y13" s="45" t="s">
        <v>41</v>
      </c>
      <c r="Z13" s="45" t="s">
        <v>41</v>
      </c>
      <c r="AA13" s="83" t="s">
        <v>40</v>
      </c>
      <c r="AB13" s="41" t="s">
        <v>79</v>
      </c>
      <c r="AC13" s="41"/>
      <c r="AD13" s="42" t="s">
        <v>40</v>
      </c>
      <c r="AE13" s="45" t="s">
        <v>41</v>
      </c>
      <c r="AF13" s="85" t="s">
        <v>49</v>
      </c>
      <c r="AG13" s="85" t="s">
        <v>49</v>
      </c>
      <c r="AH13" s="41" t="s">
        <v>46</v>
      </c>
      <c r="AI13" s="85" t="s">
        <v>49</v>
      </c>
      <c r="AJ13" s="41" t="s">
        <v>82</v>
      </c>
      <c r="AK13" s="41" t="s">
        <v>68</v>
      </c>
      <c r="AL13" s="41" t="s">
        <v>46</v>
      </c>
      <c r="AM13" s="85" t="s">
        <v>43</v>
      </c>
      <c r="AN13" s="47" t="s">
        <v>42</v>
      </c>
      <c r="AO13" s="42" t="s">
        <v>40</v>
      </c>
      <c r="AP13" s="49" t="s">
        <v>83</v>
      </c>
      <c r="AQ13" s="25">
        <f t="shared" si="0"/>
        <v>34</v>
      </c>
      <c r="AR13" s="29">
        <f t="shared" si="1"/>
        <v>5</v>
      </c>
      <c r="AS13" s="33">
        <f t="shared" si="2"/>
        <v>5</v>
      </c>
      <c r="AT13" s="32">
        <f t="shared" si="3"/>
        <v>0</v>
      </c>
      <c r="AU13" s="54">
        <f t="shared" si="9"/>
        <v>5</v>
      </c>
      <c r="AV13" s="9">
        <f t="shared" si="4"/>
        <v>2</v>
      </c>
      <c r="AW13" s="10">
        <f t="shared" si="5"/>
        <v>0</v>
      </c>
      <c r="AX13" s="11">
        <f t="shared" si="6"/>
        <v>0</v>
      </c>
      <c r="AY13" s="36">
        <f t="shared" si="10"/>
        <v>2</v>
      </c>
      <c r="AZ13" s="9">
        <f t="shared" si="7"/>
        <v>3</v>
      </c>
      <c r="BA13" s="10">
        <f t="shared" si="8"/>
        <v>3</v>
      </c>
      <c r="BB13" s="11">
        <f t="shared" si="11"/>
        <v>0</v>
      </c>
      <c r="BC13" s="57">
        <f t="shared" si="12"/>
        <v>6</v>
      </c>
      <c r="BD13" s="67">
        <f t="shared" si="13"/>
        <v>12</v>
      </c>
      <c r="BE13" s="9"/>
      <c r="BF13" s="10"/>
      <c r="BG13" s="10"/>
      <c r="BH13" s="10"/>
      <c r="BI13" s="11"/>
      <c r="BJ13" s="70"/>
      <c r="BK13" s="11"/>
      <c r="BL13" s="9"/>
      <c r="BM13" s="11"/>
    </row>
    <row r="14" spans="1:65" ht="15.75" x14ac:dyDescent="0.25">
      <c r="A14" s="2" t="s">
        <v>86</v>
      </c>
      <c r="B14" s="44"/>
      <c r="C14" s="44" t="s">
        <v>46</v>
      </c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25">
        <f t="shared" si="0"/>
        <v>1</v>
      </c>
      <c r="AR14" s="29">
        <f t="shared" si="1"/>
        <v>0</v>
      </c>
      <c r="AS14" s="33">
        <f t="shared" si="2"/>
        <v>0</v>
      </c>
      <c r="AT14" s="32">
        <f t="shared" si="3"/>
        <v>0</v>
      </c>
      <c r="AU14" s="54">
        <f t="shared" si="9"/>
        <v>0</v>
      </c>
      <c r="AV14" s="9">
        <f t="shared" si="4"/>
        <v>0</v>
      </c>
      <c r="AW14" s="10">
        <f t="shared" si="5"/>
        <v>0</v>
      </c>
      <c r="AX14" s="11">
        <f t="shared" si="6"/>
        <v>0</v>
      </c>
      <c r="AY14" s="36">
        <f t="shared" si="10"/>
        <v>0</v>
      </c>
      <c r="AZ14" s="9">
        <f t="shared" si="7"/>
        <v>0</v>
      </c>
      <c r="BA14" s="10">
        <f t="shared" si="8"/>
        <v>0</v>
      </c>
      <c r="BB14" s="11">
        <f t="shared" si="11"/>
        <v>0</v>
      </c>
      <c r="BC14" s="57">
        <f t="shared" si="12"/>
        <v>0</v>
      </c>
      <c r="BD14" s="67">
        <f t="shared" si="13"/>
        <v>0</v>
      </c>
      <c r="BE14" s="9"/>
      <c r="BF14" s="10"/>
      <c r="BG14" s="10"/>
      <c r="BH14" s="10"/>
      <c r="BI14" s="11"/>
      <c r="BJ14" s="70"/>
      <c r="BK14" s="11"/>
      <c r="BL14" s="9"/>
      <c r="BM14" s="11"/>
    </row>
    <row r="15" spans="1:65" ht="15.75" x14ac:dyDescent="0.25">
      <c r="A15" s="2" t="s">
        <v>6</v>
      </c>
      <c r="B15" s="41"/>
      <c r="C15" s="41"/>
      <c r="D15" s="85" t="s">
        <v>43</v>
      </c>
      <c r="E15" s="41"/>
      <c r="F15" s="41" t="s">
        <v>79</v>
      </c>
      <c r="G15" s="41"/>
      <c r="H15" s="47" t="s">
        <v>48</v>
      </c>
      <c r="I15" s="41"/>
      <c r="J15" s="41"/>
      <c r="K15" s="41"/>
      <c r="L15" s="49" t="s">
        <v>82</v>
      </c>
      <c r="M15" s="41"/>
      <c r="N15" s="41"/>
      <c r="O15" s="41"/>
      <c r="P15" s="41"/>
      <c r="Q15" s="41"/>
      <c r="R15" s="41"/>
      <c r="S15" s="41"/>
      <c r="T15" s="41"/>
      <c r="U15" s="43" t="s">
        <v>82</v>
      </c>
      <c r="V15" s="41"/>
      <c r="W15" s="41"/>
      <c r="X15" s="41"/>
      <c r="Y15" s="41" t="s">
        <v>79</v>
      </c>
      <c r="Z15" s="41" t="s">
        <v>82</v>
      </c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5" t="s">
        <v>41</v>
      </c>
      <c r="AL15" s="41"/>
      <c r="AM15" s="41"/>
      <c r="AN15" s="41"/>
      <c r="AO15" s="41"/>
      <c r="AP15" s="41"/>
      <c r="AQ15" s="25">
        <f t="shared" si="0"/>
        <v>8</v>
      </c>
      <c r="AR15" s="29">
        <f t="shared" si="1"/>
        <v>0</v>
      </c>
      <c r="AS15" s="33">
        <f t="shared" si="2"/>
        <v>1</v>
      </c>
      <c r="AT15" s="32">
        <f t="shared" si="3"/>
        <v>0</v>
      </c>
      <c r="AU15" s="54">
        <f t="shared" si="9"/>
        <v>1</v>
      </c>
      <c r="AV15" s="9">
        <f t="shared" si="4"/>
        <v>0</v>
      </c>
      <c r="AW15" s="10">
        <f t="shared" si="5"/>
        <v>1</v>
      </c>
      <c r="AX15" s="11">
        <f t="shared" si="6"/>
        <v>0</v>
      </c>
      <c r="AY15" s="36">
        <f t="shared" si="10"/>
        <v>1</v>
      </c>
      <c r="AZ15" s="9">
        <f t="shared" si="7"/>
        <v>1</v>
      </c>
      <c r="BA15" s="10">
        <f t="shared" si="8"/>
        <v>0</v>
      </c>
      <c r="BB15" s="11">
        <f t="shared" si="11"/>
        <v>0</v>
      </c>
      <c r="BC15" s="57">
        <f t="shared" si="12"/>
        <v>1</v>
      </c>
      <c r="BD15" s="67">
        <f t="shared" si="13"/>
        <v>2</v>
      </c>
      <c r="BE15" s="9"/>
      <c r="BF15" s="10"/>
      <c r="BG15" s="10"/>
      <c r="BH15" s="10"/>
      <c r="BI15" s="11"/>
      <c r="BJ15" s="70"/>
      <c r="BK15" s="11"/>
      <c r="BL15" s="9"/>
      <c r="BM15" s="11"/>
    </row>
    <row r="16" spans="1:65" ht="15.75" x14ac:dyDescent="0.25">
      <c r="A16" s="2" t="s">
        <v>7</v>
      </c>
      <c r="B16" s="44"/>
      <c r="C16" s="43" t="s">
        <v>82</v>
      </c>
      <c r="D16" s="44"/>
      <c r="E16" s="44"/>
      <c r="F16" s="44"/>
      <c r="G16" s="85" t="s">
        <v>43</v>
      </c>
      <c r="H16" s="44"/>
      <c r="I16" s="44" t="s">
        <v>47</v>
      </c>
      <c r="J16" s="44"/>
      <c r="K16" s="44" t="s">
        <v>45</v>
      </c>
      <c r="L16" s="44"/>
      <c r="M16" s="83" t="s">
        <v>40</v>
      </c>
      <c r="N16" s="44" t="s">
        <v>79</v>
      </c>
      <c r="O16" s="49" t="s">
        <v>83</v>
      </c>
      <c r="P16" s="43" t="s">
        <v>47</v>
      </c>
      <c r="Q16" s="44" t="s">
        <v>47</v>
      </c>
      <c r="R16" s="44"/>
      <c r="S16" s="44"/>
      <c r="T16" s="44"/>
      <c r="U16" s="44"/>
      <c r="V16" s="44"/>
      <c r="W16" s="44"/>
      <c r="X16" s="44"/>
      <c r="Y16" s="44"/>
      <c r="Z16" s="44"/>
      <c r="AA16" s="43" t="s">
        <v>68</v>
      </c>
      <c r="AB16" s="48" t="s">
        <v>42</v>
      </c>
      <c r="AC16" s="44" t="s">
        <v>79</v>
      </c>
      <c r="AD16" s="49" t="s">
        <v>87</v>
      </c>
      <c r="AE16" s="85" t="s">
        <v>43</v>
      </c>
      <c r="AF16" s="44"/>
      <c r="AG16" s="44" t="s">
        <v>45</v>
      </c>
      <c r="AH16" s="48" t="s">
        <v>42</v>
      </c>
      <c r="AI16" s="46" t="s">
        <v>41</v>
      </c>
      <c r="AJ16" s="44" t="s">
        <v>68</v>
      </c>
      <c r="AK16" s="46" t="s">
        <v>82</v>
      </c>
      <c r="AL16" s="48" t="s">
        <v>42</v>
      </c>
      <c r="AM16" s="43" t="s">
        <v>83</v>
      </c>
      <c r="AN16" s="44" t="s">
        <v>46</v>
      </c>
      <c r="AO16" s="43" t="s">
        <v>68</v>
      </c>
      <c r="AP16" s="44" t="s">
        <v>47</v>
      </c>
      <c r="AQ16" s="25">
        <f t="shared" si="0"/>
        <v>24</v>
      </c>
      <c r="AR16" s="29">
        <f t="shared" si="1"/>
        <v>1</v>
      </c>
      <c r="AS16" s="33">
        <f t="shared" si="2"/>
        <v>1</v>
      </c>
      <c r="AT16" s="32">
        <f t="shared" si="3"/>
        <v>0</v>
      </c>
      <c r="AU16" s="54">
        <f t="shared" si="9"/>
        <v>1</v>
      </c>
      <c r="AV16" s="9">
        <f t="shared" si="4"/>
        <v>3</v>
      </c>
      <c r="AW16" s="10">
        <f t="shared" si="5"/>
        <v>0</v>
      </c>
      <c r="AX16" s="11">
        <f t="shared" si="6"/>
        <v>0</v>
      </c>
      <c r="AY16" s="36">
        <f t="shared" si="10"/>
        <v>3</v>
      </c>
      <c r="AZ16" s="9">
        <f t="shared" si="7"/>
        <v>2</v>
      </c>
      <c r="BA16" s="10">
        <f t="shared" si="8"/>
        <v>0</v>
      </c>
      <c r="BB16" s="11">
        <f t="shared" si="11"/>
        <v>0</v>
      </c>
      <c r="BC16" s="57">
        <f t="shared" si="12"/>
        <v>2</v>
      </c>
      <c r="BD16" s="67">
        <f t="shared" si="13"/>
        <v>5</v>
      </c>
      <c r="BE16" s="9"/>
      <c r="BF16" s="10"/>
      <c r="BG16" s="10"/>
      <c r="BH16" s="10"/>
      <c r="BI16" s="11"/>
      <c r="BJ16" s="70"/>
      <c r="BK16" s="11"/>
      <c r="BL16" s="9"/>
      <c r="BM16" s="11"/>
    </row>
    <row r="17" spans="1:65" ht="15.75" x14ac:dyDescent="0.25">
      <c r="A17" s="2" t="s">
        <v>8</v>
      </c>
      <c r="B17" s="45" t="s">
        <v>41</v>
      </c>
      <c r="C17" s="85" t="s">
        <v>43</v>
      </c>
      <c r="D17" s="47" t="s">
        <v>42</v>
      </c>
      <c r="E17" s="41" t="s">
        <v>47</v>
      </c>
      <c r="F17" s="41" t="s">
        <v>44</v>
      </c>
      <c r="G17" s="41" t="s">
        <v>79</v>
      </c>
      <c r="H17" s="45" t="s">
        <v>41</v>
      </c>
      <c r="I17" s="43" t="s">
        <v>68</v>
      </c>
      <c r="J17" s="47" t="s">
        <v>42</v>
      </c>
      <c r="K17" s="41"/>
      <c r="L17" s="85" t="s">
        <v>49</v>
      </c>
      <c r="M17" s="47" t="s">
        <v>42</v>
      </c>
      <c r="N17" s="41" t="s">
        <v>45</v>
      </c>
      <c r="O17" s="45" t="s">
        <v>41</v>
      </c>
      <c r="P17" s="47" t="s">
        <v>42</v>
      </c>
      <c r="Q17" s="42" t="s">
        <v>40</v>
      </c>
      <c r="R17" s="42" t="s">
        <v>40</v>
      </c>
      <c r="S17" s="83" t="s">
        <v>40</v>
      </c>
      <c r="T17" s="41" t="s">
        <v>84</v>
      </c>
      <c r="U17" s="45" t="s">
        <v>41</v>
      </c>
      <c r="V17" s="42" t="s">
        <v>40</v>
      </c>
      <c r="W17" s="47" t="s">
        <v>42</v>
      </c>
      <c r="X17" s="41"/>
      <c r="Y17" s="47" t="s">
        <v>42</v>
      </c>
      <c r="Z17" s="85" t="s">
        <v>43</v>
      </c>
      <c r="AA17" s="41" t="s">
        <v>45</v>
      </c>
      <c r="AB17" s="42" t="s">
        <v>40</v>
      </c>
      <c r="AC17" s="41" t="s">
        <v>46</v>
      </c>
      <c r="AD17" s="41" t="s">
        <v>83</v>
      </c>
      <c r="AE17" s="43" t="s">
        <v>68</v>
      </c>
      <c r="AF17" s="43" t="s">
        <v>46</v>
      </c>
      <c r="AG17" s="45" t="s">
        <v>41</v>
      </c>
      <c r="AH17" s="41" t="s">
        <v>44</v>
      </c>
      <c r="AI17" s="41"/>
      <c r="AJ17" s="41" t="s">
        <v>79</v>
      </c>
      <c r="AK17" s="83" t="s">
        <v>40</v>
      </c>
      <c r="AL17" s="41" t="s">
        <v>45</v>
      </c>
      <c r="AM17" s="45" t="s">
        <v>41</v>
      </c>
      <c r="AN17" s="42" t="s">
        <v>40</v>
      </c>
      <c r="AO17" s="45" t="s">
        <v>41</v>
      </c>
      <c r="AP17" s="41" t="s">
        <v>79</v>
      </c>
      <c r="AQ17" s="25">
        <f t="shared" si="0"/>
        <v>38</v>
      </c>
      <c r="AR17" s="29">
        <f t="shared" si="1"/>
        <v>7</v>
      </c>
      <c r="AS17" s="33">
        <f t="shared" si="2"/>
        <v>7</v>
      </c>
      <c r="AT17" s="32">
        <f t="shared" si="3"/>
        <v>0</v>
      </c>
      <c r="AU17" s="54">
        <f t="shared" si="9"/>
        <v>7</v>
      </c>
      <c r="AV17" s="9">
        <f t="shared" si="4"/>
        <v>6</v>
      </c>
      <c r="AW17" s="10">
        <f t="shared" si="5"/>
        <v>0</v>
      </c>
      <c r="AX17" s="11">
        <f t="shared" si="6"/>
        <v>0</v>
      </c>
      <c r="AY17" s="36">
        <f t="shared" si="10"/>
        <v>6</v>
      </c>
      <c r="AZ17" s="9">
        <f t="shared" si="7"/>
        <v>2</v>
      </c>
      <c r="BA17" s="10">
        <f t="shared" si="8"/>
        <v>1</v>
      </c>
      <c r="BB17" s="11">
        <f t="shared" si="11"/>
        <v>0</v>
      </c>
      <c r="BC17" s="57">
        <f t="shared" si="12"/>
        <v>3</v>
      </c>
      <c r="BD17" s="67">
        <f t="shared" si="13"/>
        <v>20</v>
      </c>
      <c r="BE17" s="9"/>
      <c r="BF17" s="10"/>
      <c r="BG17" s="10"/>
      <c r="BH17" s="10"/>
      <c r="BI17" s="11"/>
      <c r="BJ17" s="70"/>
      <c r="BK17" s="11"/>
      <c r="BL17" s="9"/>
      <c r="BM17" s="11"/>
    </row>
    <row r="18" spans="1:65" ht="15.75" x14ac:dyDescent="0.25">
      <c r="A18" s="73" t="s">
        <v>78</v>
      </c>
      <c r="B18" s="44" t="s">
        <v>47</v>
      </c>
      <c r="C18" s="44"/>
      <c r="D18" s="44"/>
      <c r="E18" s="44"/>
      <c r="F18" s="44" t="s">
        <v>46</v>
      </c>
      <c r="G18" s="48" t="s">
        <v>42</v>
      </c>
      <c r="H18" s="42" t="s">
        <v>40</v>
      </c>
      <c r="I18" s="44" t="s">
        <v>45</v>
      </c>
      <c r="J18" s="46" t="s">
        <v>41</v>
      </c>
      <c r="K18" s="44"/>
      <c r="L18" s="44" t="s">
        <v>79</v>
      </c>
      <c r="M18" s="44"/>
      <c r="N18" s="44"/>
      <c r="O18" s="44" t="s">
        <v>46</v>
      </c>
      <c r="P18" s="44"/>
      <c r="Q18" s="44" t="s">
        <v>46</v>
      </c>
      <c r="R18" s="46" t="s">
        <v>41</v>
      </c>
      <c r="S18" s="44" t="s">
        <v>45</v>
      </c>
      <c r="T18" s="44" t="s">
        <v>46</v>
      </c>
      <c r="U18" s="44"/>
      <c r="V18" s="44" t="s">
        <v>45</v>
      </c>
      <c r="W18" s="44" t="s">
        <v>44</v>
      </c>
      <c r="X18" s="44" t="s">
        <v>43</v>
      </c>
      <c r="Y18" s="44" t="s">
        <v>46</v>
      </c>
      <c r="Z18" s="48" t="s">
        <v>42</v>
      </c>
      <c r="AA18" s="44"/>
      <c r="AB18" s="44"/>
      <c r="AC18" s="49" t="s">
        <v>83</v>
      </c>
      <c r="AD18" s="44" t="s">
        <v>46</v>
      </c>
      <c r="AE18" s="44" t="s">
        <v>46</v>
      </c>
      <c r="AF18" s="46" t="s">
        <v>41</v>
      </c>
      <c r="AG18" s="44"/>
      <c r="AH18" s="44"/>
      <c r="AI18" s="44"/>
      <c r="AJ18" s="44" t="s">
        <v>44</v>
      </c>
      <c r="AK18" s="85" t="s">
        <v>43</v>
      </c>
      <c r="AL18" s="44"/>
      <c r="AM18" s="44" t="s">
        <v>68</v>
      </c>
      <c r="AN18" s="44"/>
      <c r="AO18" s="44"/>
      <c r="AP18" s="83" t="s">
        <v>40</v>
      </c>
      <c r="AQ18" s="25">
        <f t="shared" si="0"/>
        <v>25</v>
      </c>
      <c r="AR18" s="29">
        <f t="shared" si="1"/>
        <v>2</v>
      </c>
      <c r="AS18" s="33">
        <f t="shared" si="2"/>
        <v>3</v>
      </c>
      <c r="AT18" s="32">
        <f t="shared" si="3"/>
        <v>0</v>
      </c>
      <c r="AU18" s="54">
        <f t="shared" si="9"/>
        <v>3</v>
      </c>
      <c r="AV18" s="9">
        <f t="shared" si="4"/>
        <v>2</v>
      </c>
      <c r="AW18" s="10">
        <f t="shared" si="5"/>
        <v>0</v>
      </c>
      <c r="AX18" s="11">
        <f t="shared" si="6"/>
        <v>0</v>
      </c>
      <c r="AY18" s="36">
        <f t="shared" si="10"/>
        <v>2</v>
      </c>
      <c r="AZ18" s="9">
        <f t="shared" si="7"/>
        <v>2</v>
      </c>
      <c r="BA18" s="10">
        <f t="shared" si="8"/>
        <v>0</v>
      </c>
      <c r="BB18" s="11">
        <f t="shared" si="11"/>
        <v>0</v>
      </c>
      <c r="BC18" s="57">
        <f t="shared" si="12"/>
        <v>2</v>
      </c>
      <c r="BD18" s="67">
        <f t="shared" si="13"/>
        <v>7</v>
      </c>
      <c r="BE18" s="74"/>
      <c r="BF18" s="75"/>
      <c r="BG18" s="75"/>
      <c r="BH18" s="75"/>
      <c r="BI18" s="76"/>
      <c r="BJ18" s="77"/>
      <c r="BK18" s="76"/>
      <c r="BL18" s="74"/>
      <c r="BM18" s="76"/>
    </row>
    <row r="19" spans="1:65" ht="16.5" thickBot="1" x14ac:dyDescent="0.3">
      <c r="A19" s="73" t="s">
        <v>80</v>
      </c>
      <c r="B19" s="41"/>
      <c r="C19" s="41" t="s">
        <v>84</v>
      </c>
      <c r="D19" s="41"/>
      <c r="E19" s="45" t="s">
        <v>41</v>
      </c>
      <c r="F19" s="41" t="s">
        <v>68</v>
      </c>
      <c r="G19" s="41" t="s">
        <v>46</v>
      </c>
      <c r="H19" s="41"/>
      <c r="I19" s="42" t="s">
        <v>40</v>
      </c>
      <c r="J19" s="41"/>
      <c r="K19" s="41" t="s">
        <v>47</v>
      </c>
      <c r="L19" s="41" t="s">
        <v>45</v>
      </c>
      <c r="M19" s="41" t="s">
        <v>46</v>
      </c>
      <c r="N19" s="45" t="s">
        <v>41</v>
      </c>
      <c r="O19" s="42" t="s">
        <v>40</v>
      </c>
      <c r="P19" s="41"/>
      <c r="Q19" s="41"/>
      <c r="R19" s="41"/>
      <c r="S19" s="45" t="s">
        <v>41</v>
      </c>
      <c r="T19" s="41" t="s">
        <v>68</v>
      </c>
      <c r="U19" s="41" t="s">
        <v>84</v>
      </c>
      <c r="V19" s="41" t="s">
        <v>79</v>
      </c>
      <c r="W19" s="41" t="s">
        <v>68</v>
      </c>
      <c r="X19" s="41"/>
      <c r="Y19" s="41"/>
      <c r="Z19" s="41" t="s">
        <v>46</v>
      </c>
      <c r="AA19" s="41"/>
      <c r="AB19" s="41" t="s">
        <v>68</v>
      </c>
      <c r="AC19" s="41" t="s">
        <v>44</v>
      </c>
      <c r="AD19" s="41" t="s">
        <v>68</v>
      </c>
      <c r="AE19" s="41"/>
      <c r="AF19" s="42" t="s">
        <v>40</v>
      </c>
      <c r="AG19" s="41"/>
      <c r="AH19" s="41"/>
      <c r="AI19" s="42" t="s">
        <v>40</v>
      </c>
      <c r="AJ19" s="41"/>
      <c r="AK19" s="41" t="s">
        <v>45</v>
      </c>
      <c r="AL19" s="41"/>
      <c r="AM19" s="83" t="s">
        <v>40</v>
      </c>
      <c r="AN19" s="41"/>
      <c r="AO19" s="41"/>
      <c r="AP19" s="41"/>
      <c r="AQ19" s="26">
        <f t="shared" si="0"/>
        <v>23</v>
      </c>
      <c r="AR19" s="30">
        <f t="shared" si="1"/>
        <v>5</v>
      </c>
      <c r="AS19" s="34">
        <f t="shared" si="2"/>
        <v>3</v>
      </c>
      <c r="AT19" s="34">
        <f t="shared" si="3"/>
        <v>0</v>
      </c>
      <c r="AU19" s="87">
        <f t="shared" si="9"/>
        <v>3</v>
      </c>
      <c r="AV19" s="18">
        <f t="shared" si="4"/>
        <v>0</v>
      </c>
      <c r="AW19" s="15">
        <f t="shared" si="5"/>
        <v>0</v>
      </c>
      <c r="AX19" s="21">
        <f t="shared" si="6"/>
        <v>0</v>
      </c>
      <c r="AY19" s="88">
        <f t="shared" si="10"/>
        <v>0</v>
      </c>
      <c r="AZ19" s="18">
        <f t="shared" si="7"/>
        <v>0</v>
      </c>
      <c r="BA19" s="15">
        <f t="shared" si="8"/>
        <v>0</v>
      </c>
      <c r="BB19" s="21">
        <f t="shared" si="11"/>
        <v>0</v>
      </c>
      <c r="BC19" s="58">
        <f t="shared" si="12"/>
        <v>0</v>
      </c>
      <c r="BD19" s="68">
        <f t="shared" si="13"/>
        <v>8</v>
      </c>
      <c r="BE19" s="74"/>
      <c r="BF19" s="75"/>
      <c r="BG19" s="75"/>
      <c r="BH19" s="75"/>
      <c r="BI19" s="76"/>
      <c r="BJ19" s="77"/>
      <c r="BK19" s="76"/>
      <c r="BL19" s="74"/>
      <c r="BM19" s="76"/>
    </row>
    <row r="20" spans="1:65" ht="16.5" thickBot="1" x14ac:dyDescent="0.3">
      <c r="A20" s="12" t="s">
        <v>9</v>
      </c>
      <c r="B20" s="80">
        <f t="shared" ref="B20:AH20" si="14">COUNTA(B5:B19)</f>
        <v>6</v>
      </c>
      <c r="C20" s="60">
        <f t="shared" si="14"/>
        <v>11</v>
      </c>
      <c r="D20" s="60">
        <f t="shared" si="14"/>
        <v>10</v>
      </c>
      <c r="E20" s="60">
        <f t="shared" si="14"/>
        <v>7</v>
      </c>
      <c r="F20" s="60">
        <f t="shared" si="14"/>
        <v>10</v>
      </c>
      <c r="G20" s="60">
        <f t="shared" si="14"/>
        <v>11</v>
      </c>
      <c r="H20" s="60">
        <f t="shared" si="14"/>
        <v>5</v>
      </c>
      <c r="I20" s="60">
        <f t="shared" si="14"/>
        <v>8</v>
      </c>
      <c r="J20" s="60">
        <f t="shared" si="14"/>
        <v>10</v>
      </c>
      <c r="K20" s="60">
        <f t="shared" si="14"/>
        <v>7</v>
      </c>
      <c r="L20" s="60">
        <f t="shared" si="14"/>
        <v>10</v>
      </c>
      <c r="M20" s="60">
        <f t="shared" si="14"/>
        <v>8</v>
      </c>
      <c r="N20" s="60">
        <f t="shared" si="14"/>
        <v>10</v>
      </c>
      <c r="O20" s="60">
        <f t="shared" si="14"/>
        <v>11</v>
      </c>
      <c r="P20" s="60">
        <f t="shared" si="14"/>
        <v>5</v>
      </c>
      <c r="Q20" s="60">
        <f t="shared" si="14"/>
        <v>8</v>
      </c>
      <c r="R20" s="60">
        <f t="shared" si="14"/>
        <v>8</v>
      </c>
      <c r="S20" s="60">
        <f t="shared" si="14"/>
        <v>10</v>
      </c>
      <c r="T20" s="60">
        <f t="shared" si="14"/>
        <v>10</v>
      </c>
      <c r="U20" s="60">
        <f t="shared" si="14"/>
        <v>10</v>
      </c>
      <c r="V20" s="60">
        <f t="shared" si="14"/>
        <v>10</v>
      </c>
      <c r="W20" s="60">
        <f t="shared" si="14"/>
        <v>10</v>
      </c>
      <c r="X20" s="60">
        <f t="shared" si="14"/>
        <v>7</v>
      </c>
      <c r="Y20" s="60">
        <f t="shared" si="14"/>
        <v>10</v>
      </c>
      <c r="Z20" s="60">
        <f t="shared" si="14"/>
        <v>11</v>
      </c>
      <c r="AA20" s="60">
        <f t="shared" si="14"/>
        <v>8</v>
      </c>
      <c r="AB20" s="60">
        <f t="shared" si="14"/>
        <v>10</v>
      </c>
      <c r="AC20" s="60">
        <f t="shared" si="14"/>
        <v>11</v>
      </c>
      <c r="AD20" s="60">
        <f t="shared" si="14"/>
        <v>12</v>
      </c>
      <c r="AE20" s="60">
        <f t="shared" si="14"/>
        <v>8</v>
      </c>
      <c r="AF20" s="60">
        <f t="shared" si="14"/>
        <v>7</v>
      </c>
      <c r="AG20" s="60">
        <f t="shared" si="14"/>
        <v>7</v>
      </c>
      <c r="AH20" s="60">
        <f t="shared" si="14"/>
        <v>10</v>
      </c>
      <c r="AI20" s="60">
        <f t="shared" ref="AI20:AK20" si="15">COUNTA(AI5:AI19)</f>
        <v>7</v>
      </c>
      <c r="AJ20" s="60">
        <f t="shared" si="15"/>
        <v>11</v>
      </c>
      <c r="AK20" s="60">
        <f t="shared" si="15"/>
        <v>11</v>
      </c>
      <c r="AL20" s="60">
        <f>COUNTA(AL5:AL19)</f>
        <v>10</v>
      </c>
      <c r="AM20" s="60">
        <f>COUNTA(AM5:AM19)</f>
        <v>11</v>
      </c>
      <c r="AN20" s="60">
        <f>COUNTA(AN5:AN19)</f>
        <v>8</v>
      </c>
      <c r="AO20" s="60">
        <f>COUNTA(AO5:AO19)</f>
        <v>8</v>
      </c>
      <c r="AP20" s="81">
        <f>COUNTA(AP5:AP19)</f>
        <v>11</v>
      </c>
      <c r="AQ20" s="27">
        <f>SUM(AQ5:AQ19)</f>
        <v>373</v>
      </c>
      <c r="AR20" s="31">
        <f>SUM(AR5:AR19)</f>
        <v>41</v>
      </c>
      <c r="AS20" s="35">
        <f>SUM(AS5:AS19)</f>
        <v>41</v>
      </c>
      <c r="AT20" s="35">
        <f>SUM(AT5:AT19)</f>
        <v>0</v>
      </c>
      <c r="AU20" s="54">
        <f t="shared" si="9"/>
        <v>41</v>
      </c>
      <c r="AV20" s="19">
        <f>SUM(AV5:AV19)</f>
        <v>39</v>
      </c>
      <c r="AW20" s="14">
        <f>SUM(AW5:AW19)</f>
        <v>2</v>
      </c>
      <c r="AX20" s="22">
        <f>SUM(AX5:AX19)</f>
        <v>1</v>
      </c>
      <c r="AY20" s="37">
        <f t="shared" si="10"/>
        <v>42</v>
      </c>
      <c r="AZ20" s="19">
        <f>SUM(AZ5:AZ19)</f>
        <v>33</v>
      </c>
      <c r="BA20" s="14">
        <f>SUM(BA5:BA19)</f>
        <v>7</v>
      </c>
      <c r="BB20" s="22">
        <f>SUM(BB5:BB19)</f>
        <v>0</v>
      </c>
      <c r="BC20" s="59">
        <f t="shared" si="12"/>
        <v>40</v>
      </c>
      <c r="BD20" s="86">
        <f t="shared" si="13"/>
        <v>124</v>
      </c>
      <c r="BE20" s="60">
        <f t="shared" ref="BE20:BJ20" si="16">SUM(BE5:BE19)</f>
        <v>18</v>
      </c>
      <c r="BF20" s="60">
        <f t="shared" si="16"/>
        <v>12</v>
      </c>
      <c r="BG20" s="60">
        <f t="shared" si="16"/>
        <v>0</v>
      </c>
      <c r="BH20" s="60">
        <f t="shared" si="16"/>
        <v>4</v>
      </c>
      <c r="BI20" s="51">
        <f t="shared" si="16"/>
        <v>3</v>
      </c>
      <c r="BJ20" s="84">
        <f t="shared" si="16"/>
        <v>4</v>
      </c>
      <c r="BK20" s="82"/>
      <c r="BL20" s="60"/>
      <c r="BM20" s="51"/>
    </row>
    <row r="21" spans="1:65" x14ac:dyDescent="0.25">
      <c r="AY21" s="16"/>
      <c r="BC21" s="20"/>
    </row>
    <row r="22" spans="1:65" x14ac:dyDescent="0.25">
      <c r="A22" t="s">
        <v>54</v>
      </c>
      <c r="B22">
        <v>5</v>
      </c>
      <c r="C22">
        <v>6</v>
      </c>
      <c r="D22">
        <v>7</v>
      </c>
      <c r="E22">
        <v>8</v>
      </c>
      <c r="F22">
        <v>9</v>
      </c>
      <c r="G22">
        <v>10</v>
      </c>
      <c r="H22">
        <v>11</v>
      </c>
      <c r="I22">
        <v>12</v>
      </c>
      <c r="J22">
        <v>13</v>
      </c>
      <c r="K22">
        <v>14</v>
      </c>
      <c r="L22">
        <v>15</v>
      </c>
    </row>
    <row r="23" spans="1:65" x14ac:dyDescent="0.25">
      <c r="A23">
        <v>39</v>
      </c>
      <c r="B23">
        <f>COUNTIF($B$20:$AP$20,5)</f>
        <v>2</v>
      </c>
      <c r="C23">
        <f>COUNTIF($B$20:$AP$20,6)</f>
        <v>1</v>
      </c>
      <c r="D23">
        <f>COUNTIF($B$20:$AP$20,7)</f>
        <v>6</v>
      </c>
      <c r="E23">
        <f>COUNTIF($B$20:$AP$20,8)</f>
        <v>8</v>
      </c>
      <c r="F23">
        <f>COUNTIF($B$20:$AP$20,9)</f>
        <v>0</v>
      </c>
      <c r="G23">
        <f>COUNTIF($B$20:$AP$20,10)</f>
        <v>14</v>
      </c>
      <c r="H23">
        <f>COUNTIF($B$20:$AP$20,11)</f>
        <v>9</v>
      </c>
      <c r="I23">
        <f>COUNTIF($B$20:$AP$20,12)</f>
        <v>1</v>
      </c>
      <c r="J23">
        <f>COUNTIF($B$20:$AP$20,13)</f>
        <v>0</v>
      </c>
      <c r="K23">
        <f>COUNTIF($B$20:$AP$20,14)</f>
        <v>0</v>
      </c>
      <c r="L23">
        <f>COUNTIF($B$20:$AP$20,15)</f>
        <v>0</v>
      </c>
      <c r="BK23"/>
      <c r="BL23"/>
      <c r="BM23"/>
    </row>
  </sheetData>
  <mergeCells count="1">
    <mergeCell ref="A2:AP2"/>
  </mergeCells>
  <conditionalFormatting sqref="A5:A19">
    <cfRule type="containsText" dxfId="18" priority="1" operator="containsText" text="YANN">
      <formula>NOT(ISERROR(SEARCH("YANN",A5)))</formula>
    </cfRule>
    <cfRule type="containsText" dxfId="17" priority="2" operator="containsText" text="OLIVIER">
      <formula>NOT(ISERROR(SEARCH("OLIVIER",A5)))</formula>
    </cfRule>
    <cfRule type="containsText" dxfId="16" priority="3" operator="containsText" text="DAVID">
      <formula>NOT(ISERROR(SEARCH("DAVID",A5)))</formula>
    </cfRule>
    <cfRule type="containsText" dxfId="15" priority="4" operator="containsText" text="RAGNAR">
      <formula>NOT(ISERROR(SEARCH("RAGNAR",A5)))</formula>
    </cfRule>
    <cfRule type="containsText" dxfId="14" priority="5" operator="containsText" text="ALEX">
      <formula>NOT(ISERROR(SEARCH("ALEX",A5)))</formula>
    </cfRule>
    <cfRule type="containsText" dxfId="13" priority="6" operator="containsText" text="YO">
      <formula>NOT(ISERROR(SEARCH("YO",A5)))</formula>
    </cfRule>
    <cfRule type="containsText" dxfId="12" priority="7" operator="containsText" text="SEB">
      <formula>NOT(ISERROR(SEARCH("SEB",A5)))</formula>
    </cfRule>
    <cfRule type="containsText" dxfId="11" priority="8" operator="containsText" text="GG">
      <formula>NOT(ISERROR(SEARCH("GG",A5)))</formula>
    </cfRule>
    <cfRule type="containsText" dxfId="10" priority="9" operator="containsText" text="ROLLER">
      <formula>NOT(ISERROR(SEARCH("ROLLER",A5)))</formula>
    </cfRule>
    <cfRule type="containsText" dxfId="9" priority="10" operator="containsText" text="PIERRICK">
      <formula>NOT(ISERROR(SEARCH("PIERRICK",A5)))</formula>
    </cfRule>
    <cfRule type="containsText" dxfId="8" priority="11" operator="containsText" text="ANTHO">
      <formula>NOT(ISERROR(SEARCH("ANTHO",A5)))</formula>
    </cfRule>
    <cfRule type="containsText" dxfId="7" priority="12" operator="containsText" text="VIVI">
      <formula>NOT(ISERROR(SEARCH("VIVI",A5)))</formula>
    </cfRule>
    <cfRule type="containsText" dxfId="6" priority="13" operator="containsText" text="JEFF">
      <formula>NOT(ISERROR(SEARCH("JEFF",A5)))</formula>
    </cfRule>
    <cfRule type="containsText" dxfId="5" priority="14" operator="containsText" text="RAGE">
      <formula>NOT(ISERROR(SEARCH("RAGE",A5)))</formula>
    </cfRule>
    <cfRule type="containsText" dxfId="4" priority="15" operator="containsText" text="FEYER">
      <formula>NOT(ISERROR(SEARCH("FEYER",A5)))</formula>
    </cfRule>
    <cfRule type="containsText" dxfId="3" priority="16" operator="containsText" text="LOLO">
      <formula>NOT(ISERROR(SEARCH("LOLO",A5)))</formula>
    </cfRule>
    <cfRule type="containsText" dxfId="2" priority="17" operator="containsText" text="MILOU">
      <formula>NOT(ISERROR(SEARCH("MILOU",A5)))</formula>
    </cfRule>
    <cfRule type="containsText" dxfId="1" priority="18" operator="containsText" text="GUILL">
      <formula>NOT(ISERROR(SEARCH("GUILL",A5)))</formula>
    </cfRule>
    <cfRule type="containsText" dxfId="0" priority="19" operator="containsText" text="RICCO">
      <formula>NOT(ISERROR(SEARCH("RICCO",A5)))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WTT6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2017-04-15T15:14:43Z</dcterms:modified>
</cp:coreProperties>
</file>