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ackL\Documents\"/>
    </mc:Choice>
  </mc:AlternateContent>
  <bookViews>
    <workbookView showSheetTabs="0" xWindow="0" yWindow="0" windowWidth="20490" windowHeight="7740" firstSheet="5" activeTab="2"/>
  </bookViews>
  <sheets>
    <sheet name="Accueil" sheetId="16" r:id="rId1"/>
    <sheet name="Inventaire" sheetId="10" r:id="rId2"/>
    <sheet name="Entrées" sheetId="14" r:id="rId3"/>
    <sheet name="Sorties" sheetId="15" r:id="rId4"/>
    <sheet name="Techniciens" sheetId="13" r:id="rId5"/>
    <sheet name="Fournisseurs" sheetId="12" r:id="rId6"/>
    <sheet name="Catégories" sheetId="11" r:id="rId7"/>
    <sheet name="Statistiques" sheetId="18" r:id="rId8"/>
    <sheet name="Paramètres" sheetId="17" r:id="rId9"/>
  </sheets>
  <definedNames>
    <definedName name="_xlnm._FilterDatabase" localSheetId="6" hidden="1">Catégories!$A$3:$C$10</definedName>
    <definedName name="_xlnm._FilterDatabase" localSheetId="2" hidden="1">Entrées!$A$3:$H$143</definedName>
    <definedName name="_xlnm._FilterDatabase" localSheetId="5" hidden="1">Fournisseurs!$A$3:$D$12</definedName>
    <definedName name="_xlnm._FilterDatabase" localSheetId="1" hidden="1">Inventaire!$A$3:$J$97</definedName>
    <definedName name="_xlnm._FilterDatabase" localSheetId="3" hidden="1">Sorties!$B$3:$E$116</definedName>
    <definedName name="_xlnm._FilterDatabase" localSheetId="4" hidden="1">Techniciens!$A$3:$C$6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Catégories!$A$3:$C$11</definedName>
    <definedName name="Cellule_Travail">Paramètres!$B$4</definedName>
    <definedName name="Entrées">Entrées!$A$3:$H$143</definedName>
    <definedName name="Fournisseurs">Fournisseurs!$A$3:$D$13</definedName>
    <definedName name="Inventaire">Inventaire!$B$3:$J$97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OFFSET(Techniciens!$A$3,,,COUNTA(Techniciens!$A:$A)-1,)</definedName>
    <definedName name="Pièces">Inventaire!$A$3:$J$97</definedName>
    <definedName name="Raison_Sociale">Paramètres!$B$1</definedName>
    <definedName name="Sorties">Sorties!$A$3:$E$116</definedName>
    <definedName name="Techniciens">Techniciens!$A$3:$C$7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52511"/>
  <pivotCaches>
    <pivotCache cacheId="28" r:id="rId10"/>
    <pivotCache cacheId="44" r:id="rId11"/>
    <pivotCache cacheId="48" r:id="rId12"/>
  </pivotCaches>
  <fileRecoveryPr repairLoad="1"/>
</workbook>
</file>

<file path=xl/calcChain.xml><?xml version="1.0" encoding="utf-8"?>
<calcChain xmlns="http://schemas.openxmlformats.org/spreadsheetml/2006/main">
  <c r="C12" i="17" l="1"/>
  <c r="C11" i="17"/>
  <c r="C10" i="17"/>
  <c r="C9" i="17"/>
  <c r="B4" i="17"/>
  <c r="B10" i="11"/>
  <c r="B9" i="11"/>
  <c r="B8" i="11"/>
  <c r="B7" i="11"/>
  <c r="B6" i="11"/>
  <c r="B5" i="11"/>
  <c r="B4" i="11"/>
  <c r="B1" i="11"/>
  <c r="C12" i="12"/>
  <c r="B12" i="12"/>
  <c r="C11" i="12"/>
  <c r="B11" i="12"/>
  <c r="C10" i="12"/>
  <c r="B10" i="12"/>
  <c r="C9" i="12"/>
  <c r="B9" i="12"/>
  <c r="C8" i="12"/>
  <c r="B8" i="12"/>
  <c r="C7" i="12"/>
  <c r="B7" i="12"/>
  <c r="C6" i="12"/>
  <c r="B6" i="12"/>
  <c r="C5" i="12"/>
  <c r="B5" i="12"/>
  <c r="C4" i="12"/>
  <c r="B4" i="12"/>
  <c r="C1" i="12"/>
  <c r="B1" i="12"/>
  <c r="B6" i="13"/>
  <c r="B5" i="13"/>
  <c r="B4" i="13"/>
  <c r="B1" i="13"/>
  <c r="J115" i="15"/>
  <c r="G115" i="15"/>
  <c r="F115" i="15"/>
  <c r="G114" i="15"/>
  <c r="F114" i="15"/>
  <c r="G113" i="15"/>
  <c r="F113" i="15"/>
  <c r="G112" i="15"/>
  <c r="F112" i="15"/>
  <c r="G111" i="15"/>
  <c r="F111" i="15"/>
  <c r="G110" i="15"/>
  <c r="F110" i="15"/>
  <c r="G109" i="15"/>
  <c r="F109" i="15"/>
  <c r="G108" i="15"/>
  <c r="F108" i="15"/>
  <c r="G107" i="15"/>
  <c r="F107" i="15"/>
  <c r="G106" i="15"/>
  <c r="F106" i="15"/>
  <c r="J105" i="15"/>
  <c r="G105" i="15"/>
  <c r="F105" i="15"/>
  <c r="G104" i="15"/>
  <c r="F104" i="15"/>
  <c r="G103" i="15"/>
  <c r="F103" i="15"/>
  <c r="J102" i="15"/>
  <c r="G102" i="15"/>
  <c r="F102" i="15"/>
  <c r="G101" i="15"/>
  <c r="F101" i="15"/>
  <c r="G100" i="15"/>
  <c r="F100" i="15"/>
  <c r="G99" i="15"/>
  <c r="F99" i="15"/>
  <c r="G98" i="15"/>
  <c r="F98" i="15"/>
  <c r="G97" i="15"/>
  <c r="F97" i="15"/>
  <c r="G96" i="15"/>
  <c r="F96" i="15"/>
  <c r="G95" i="15"/>
  <c r="F95" i="15"/>
  <c r="G94" i="15"/>
  <c r="F94" i="15"/>
  <c r="G93" i="15"/>
  <c r="F93" i="15"/>
  <c r="G92" i="15"/>
  <c r="F92" i="15"/>
  <c r="G91" i="15"/>
  <c r="F91" i="15"/>
  <c r="G90" i="15"/>
  <c r="F90" i="15"/>
  <c r="G89" i="15"/>
  <c r="F89" i="15"/>
  <c r="G88" i="15"/>
  <c r="F88" i="15"/>
  <c r="G87" i="15"/>
  <c r="F87" i="15"/>
  <c r="G86" i="15"/>
  <c r="F86" i="15"/>
  <c r="G85" i="15"/>
  <c r="F85" i="15"/>
  <c r="G84" i="15"/>
  <c r="F84" i="15"/>
  <c r="G83" i="15"/>
  <c r="F83" i="15"/>
  <c r="G82" i="15"/>
  <c r="F82" i="15"/>
  <c r="G81" i="15"/>
  <c r="F81" i="15"/>
  <c r="G80" i="15"/>
  <c r="F80" i="15"/>
  <c r="G79" i="15"/>
  <c r="F79" i="15"/>
  <c r="G78" i="15"/>
  <c r="F78" i="15"/>
  <c r="G77" i="15"/>
  <c r="F77" i="15"/>
  <c r="G76" i="15"/>
  <c r="F76" i="15"/>
  <c r="G75" i="15"/>
  <c r="F75" i="15"/>
  <c r="G74" i="15"/>
  <c r="F74" i="15"/>
  <c r="G73" i="15"/>
  <c r="F73" i="15"/>
  <c r="G72" i="15"/>
  <c r="F72" i="15"/>
  <c r="G71" i="15"/>
  <c r="F71" i="15"/>
  <c r="G70" i="15"/>
  <c r="F70" i="15"/>
  <c r="G69" i="15"/>
  <c r="F69" i="15"/>
  <c r="G68" i="15"/>
  <c r="F68" i="15"/>
  <c r="G67" i="15"/>
  <c r="F67" i="15"/>
  <c r="G66" i="15"/>
  <c r="F66" i="15"/>
  <c r="G65" i="15"/>
  <c r="F65" i="15"/>
  <c r="G64" i="15"/>
  <c r="F64" i="15"/>
  <c r="G63" i="15"/>
  <c r="F63" i="15"/>
  <c r="G62" i="15"/>
  <c r="F62" i="15"/>
  <c r="G61" i="15"/>
  <c r="F61" i="15"/>
  <c r="G60" i="15"/>
  <c r="F60" i="15"/>
  <c r="G59" i="15"/>
  <c r="F59" i="15"/>
  <c r="G58" i="15"/>
  <c r="F58" i="15"/>
  <c r="G57" i="15"/>
  <c r="F57" i="15"/>
  <c r="G56" i="15"/>
  <c r="F56" i="15"/>
  <c r="G55" i="15"/>
  <c r="F55" i="15"/>
  <c r="G54" i="15"/>
  <c r="F54" i="15"/>
  <c r="G53" i="15"/>
  <c r="F53" i="15"/>
  <c r="G52" i="15"/>
  <c r="F52" i="15"/>
  <c r="G51" i="15"/>
  <c r="F51" i="15"/>
  <c r="G50" i="15"/>
  <c r="F50" i="15"/>
  <c r="G49" i="15"/>
  <c r="F49" i="15"/>
  <c r="G48" i="15"/>
  <c r="F48" i="15"/>
  <c r="G47" i="15"/>
  <c r="F47" i="15"/>
  <c r="G46" i="15"/>
  <c r="F46" i="15"/>
  <c r="G45" i="15"/>
  <c r="F45" i="15"/>
  <c r="G44" i="15"/>
  <c r="F44" i="15"/>
  <c r="G43" i="15"/>
  <c r="F43" i="15"/>
  <c r="G42" i="15"/>
  <c r="F42" i="15"/>
  <c r="G41" i="15"/>
  <c r="F41" i="15"/>
  <c r="G40" i="15"/>
  <c r="F40" i="15"/>
  <c r="G39" i="15"/>
  <c r="F39" i="15"/>
  <c r="G38" i="15"/>
  <c r="F38" i="15"/>
  <c r="G37" i="15"/>
  <c r="F37" i="15"/>
  <c r="G36" i="15"/>
  <c r="F36" i="15"/>
  <c r="G35" i="15"/>
  <c r="F35" i="15"/>
  <c r="G34" i="15"/>
  <c r="F34" i="15"/>
  <c r="G33" i="15"/>
  <c r="F33" i="15"/>
  <c r="G32" i="15"/>
  <c r="F32" i="15"/>
  <c r="G31" i="15"/>
  <c r="F31" i="15"/>
  <c r="G30" i="15"/>
  <c r="F30" i="15"/>
  <c r="G29" i="15"/>
  <c r="F29" i="15"/>
  <c r="G28" i="15"/>
  <c r="F28" i="15"/>
  <c r="G27" i="15"/>
  <c r="F27" i="15"/>
  <c r="F26" i="15"/>
  <c r="F25" i="15"/>
  <c r="F24" i="15"/>
  <c r="F23" i="15"/>
  <c r="F22" i="15"/>
  <c r="F21" i="15"/>
  <c r="F20" i="15"/>
  <c r="F19" i="15"/>
  <c r="E1" i="15"/>
  <c r="D1" i="15"/>
  <c r="G142" i="14"/>
  <c r="G141" i="14"/>
  <c r="G140" i="14"/>
  <c r="G139" i="14"/>
  <c r="G138" i="14"/>
  <c r="G137" i="14"/>
  <c r="G136" i="14"/>
  <c r="G135" i="14"/>
  <c r="G134" i="14"/>
  <c r="G133" i="14"/>
  <c r="G132" i="14"/>
  <c r="G131" i="14"/>
  <c r="G130" i="14"/>
  <c r="G129" i="14"/>
  <c r="G128" i="14"/>
  <c r="G127" i="14"/>
  <c r="G126" i="14"/>
  <c r="G125" i="14"/>
  <c r="G124" i="14"/>
  <c r="G123" i="14"/>
  <c r="G122" i="14"/>
  <c r="G121" i="14"/>
  <c r="G120" i="14"/>
  <c r="G119" i="14"/>
  <c r="G118" i="14"/>
  <c r="G117" i="14"/>
  <c r="G116" i="14"/>
  <c r="G115" i="14"/>
  <c r="G114" i="14"/>
  <c r="G113" i="14"/>
  <c r="G112" i="14"/>
  <c r="G111" i="14"/>
  <c r="G110" i="14"/>
  <c r="G109" i="14"/>
  <c r="G108" i="14"/>
  <c r="G107" i="14"/>
  <c r="G106" i="14"/>
  <c r="G105" i="14"/>
  <c r="G104" i="14"/>
  <c r="G103" i="14"/>
  <c r="G102" i="14"/>
  <c r="G101" i="14"/>
  <c r="G100" i="14"/>
  <c r="G99" i="14"/>
  <c r="G98" i="14"/>
  <c r="G97" i="14"/>
  <c r="G96" i="14"/>
  <c r="G95" i="14"/>
  <c r="G94" i="14"/>
  <c r="G93" i="14"/>
  <c r="G91" i="14"/>
  <c r="G90" i="14"/>
  <c r="G89" i="14"/>
  <c r="G88" i="14"/>
  <c r="G87" i="14"/>
  <c r="G86" i="14"/>
  <c r="G85" i="14"/>
  <c r="G84" i="14"/>
  <c r="G83" i="14"/>
  <c r="G82" i="14"/>
  <c r="G81" i="14"/>
  <c r="G80" i="14"/>
  <c r="G79" i="14"/>
  <c r="G78" i="14"/>
  <c r="G77" i="14"/>
  <c r="G76" i="14"/>
  <c r="G75" i="14"/>
  <c r="G74" i="14"/>
  <c r="G73" i="14"/>
  <c r="G72" i="14"/>
  <c r="G71" i="14"/>
  <c r="G70" i="14"/>
  <c r="G69" i="14"/>
  <c r="G68" i="14"/>
  <c r="G67" i="14"/>
  <c r="G66" i="14"/>
  <c r="G65" i="14"/>
  <c r="G64" i="14"/>
  <c r="G63" i="14"/>
  <c r="G62" i="14"/>
  <c r="G61" i="14"/>
  <c r="G60" i="14"/>
  <c r="G59" i="14"/>
  <c r="G58" i="14"/>
  <c r="G57" i="14"/>
  <c r="G56" i="14"/>
  <c r="G55" i="14"/>
  <c r="G54" i="14"/>
  <c r="G53" i="14"/>
  <c r="G52" i="14"/>
  <c r="G51" i="14"/>
  <c r="G50" i="14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G7" i="14"/>
  <c r="G6" i="14"/>
  <c r="G5" i="14"/>
  <c r="G4" i="14"/>
  <c r="G1" i="14"/>
  <c r="E1" i="14"/>
  <c r="O96" i="10"/>
  <c r="K96" i="10"/>
  <c r="J96" i="10"/>
  <c r="I96" i="10"/>
  <c r="D96" i="10"/>
  <c r="O95" i="10"/>
  <c r="K95" i="10"/>
  <c r="J95" i="10"/>
  <c r="I95" i="10"/>
  <c r="D95" i="10"/>
  <c r="O94" i="10"/>
  <c r="K94" i="10"/>
  <c r="J94" i="10"/>
  <c r="I94" i="10"/>
  <c r="D94" i="10"/>
  <c r="O93" i="10"/>
  <c r="K93" i="10"/>
  <c r="J93" i="10"/>
  <c r="I93" i="10"/>
  <c r="D93" i="10"/>
  <c r="O92" i="10"/>
  <c r="K92" i="10"/>
  <c r="J92" i="10"/>
  <c r="I92" i="10"/>
  <c r="D92" i="10"/>
  <c r="O91" i="10"/>
  <c r="K91" i="10"/>
  <c r="J91" i="10"/>
  <c r="I91" i="10"/>
  <c r="D91" i="10"/>
  <c r="O90" i="10"/>
  <c r="K90" i="10"/>
  <c r="J90" i="10"/>
  <c r="I90" i="10"/>
  <c r="D90" i="10"/>
  <c r="O89" i="10"/>
  <c r="K89" i="10"/>
  <c r="J89" i="10"/>
  <c r="I89" i="10"/>
  <c r="D89" i="10"/>
  <c r="O88" i="10"/>
  <c r="K88" i="10"/>
  <c r="J88" i="10"/>
  <c r="I88" i="10"/>
  <c r="D88" i="10"/>
  <c r="O87" i="10"/>
  <c r="K87" i="10"/>
  <c r="J87" i="10"/>
  <c r="O86" i="10"/>
  <c r="K86" i="10"/>
  <c r="J86" i="10"/>
  <c r="O85" i="10"/>
  <c r="K85" i="10"/>
  <c r="J85" i="10"/>
  <c r="I85" i="10"/>
  <c r="D85" i="10"/>
  <c r="O84" i="10"/>
  <c r="K84" i="10"/>
  <c r="J84" i="10"/>
  <c r="I84" i="10"/>
  <c r="D84" i="10"/>
  <c r="O83" i="10"/>
  <c r="K83" i="10"/>
  <c r="J83" i="10"/>
  <c r="I83" i="10"/>
  <c r="D83" i="10"/>
  <c r="O82" i="10"/>
  <c r="K82" i="10"/>
  <c r="J82" i="10"/>
  <c r="I82" i="10"/>
  <c r="D82" i="10"/>
  <c r="O81" i="10"/>
  <c r="K81" i="10"/>
  <c r="J81" i="10"/>
  <c r="I81" i="10"/>
  <c r="D81" i="10"/>
  <c r="O80" i="10"/>
  <c r="K80" i="10"/>
  <c r="J80" i="10"/>
  <c r="I80" i="10"/>
  <c r="D80" i="10"/>
  <c r="O79" i="10"/>
  <c r="K79" i="10"/>
  <c r="J79" i="10"/>
  <c r="I79" i="10"/>
  <c r="O78" i="10"/>
  <c r="K78" i="10"/>
  <c r="J78" i="10"/>
  <c r="I78" i="10"/>
  <c r="D78" i="10"/>
  <c r="O77" i="10"/>
  <c r="K77" i="10"/>
  <c r="J77" i="10"/>
  <c r="I77" i="10"/>
  <c r="D77" i="10"/>
  <c r="O76" i="10"/>
  <c r="K76" i="10"/>
  <c r="J76" i="10"/>
  <c r="I76" i="10"/>
  <c r="D76" i="10"/>
  <c r="O75" i="10"/>
  <c r="K75" i="10"/>
  <c r="J75" i="10"/>
  <c r="I75" i="10"/>
  <c r="D75" i="10"/>
  <c r="O74" i="10"/>
  <c r="K74" i="10"/>
  <c r="J74" i="10"/>
  <c r="I74" i="10"/>
  <c r="D74" i="10"/>
  <c r="O73" i="10"/>
  <c r="K73" i="10"/>
  <c r="J73" i="10"/>
  <c r="I73" i="10"/>
  <c r="D73" i="10"/>
  <c r="O72" i="10"/>
  <c r="K72" i="10"/>
  <c r="J72" i="10"/>
  <c r="I72" i="10"/>
  <c r="D72" i="10"/>
  <c r="O71" i="10"/>
  <c r="K71" i="10"/>
  <c r="J71" i="10"/>
  <c r="I71" i="10"/>
  <c r="D71" i="10"/>
  <c r="O70" i="10"/>
  <c r="K70" i="10"/>
  <c r="J70" i="10"/>
  <c r="I70" i="10"/>
  <c r="D70" i="10"/>
  <c r="O69" i="10"/>
  <c r="K69" i="10"/>
  <c r="J69" i="10"/>
  <c r="I69" i="10"/>
  <c r="D69" i="10"/>
  <c r="O68" i="10"/>
  <c r="K68" i="10"/>
  <c r="J68" i="10"/>
  <c r="I68" i="10"/>
  <c r="D68" i="10"/>
  <c r="O67" i="10"/>
  <c r="K67" i="10"/>
  <c r="J67" i="10"/>
  <c r="I67" i="10"/>
  <c r="D67" i="10"/>
  <c r="O66" i="10"/>
  <c r="K66" i="10"/>
  <c r="J66" i="10"/>
  <c r="I66" i="10"/>
  <c r="D66" i="10"/>
  <c r="O65" i="10"/>
  <c r="K65" i="10"/>
  <c r="J65" i="10"/>
  <c r="I65" i="10"/>
  <c r="D65" i="10"/>
  <c r="O64" i="10"/>
  <c r="K64" i="10"/>
  <c r="J64" i="10"/>
  <c r="I64" i="10"/>
  <c r="D64" i="10"/>
  <c r="O63" i="10"/>
  <c r="K63" i="10"/>
  <c r="J63" i="10"/>
  <c r="I63" i="10"/>
  <c r="D63" i="10"/>
  <c r="O62" i="10"/>
  <c r="K62" i="10"/>
  <c r="J62" i="10"/>
  <c r="I62" i="10"/>
  <c r="D62" i="10"/>
  <c r="O61" i="10"/>
  <c r="K61" i="10"/>
  <c r="J61" i="10"/>
  <c r="I61" i="10"/>
  <c r="D61" i="10"/>
  <c r="O60" i="10"/>
  <c r="K60" i="10"/>
  <c r="J60" i="10"/>
  <c r="I60" i="10"/>
  <c r="D60" i="10"/>
  <c r="O59" i="10"/>
  <c r="K59" i="10"/>
  <c r="J59" i="10"/>
  <c r="I59" i="10"/>
  <c r="D59" i="10"/>
  <c r="O58" i="10"/>
  <c r="K58" i="10"/>
  <c r="J58" i="10"/>
  <c r="I58" i="10"/>
  <c r="D58" i="10"/>
  <c r="O57" i="10"/>
  <c r="K57" i="10"/>
  <c r="J57" i="10"/>
  <c r="I57" i="10"/>
  <c r="D57" i="10"/>
  <c r="O56" i="10"/>
  <c r="K56" i="10"/>
  <c r="J56" i="10"/>
  <c r="I56" i="10"/>
  <c r="D56" i="10"/>
  <c r="O55" i="10"/>
  <c r="K55" i="10"/>
  <c r="J55" i="10"/>
  <c r="I55" i="10"/>
  <c r="D55" i="10"/>
  <c r="O54" i="10"/>
  <c r="K54" i="10"/>
  <c r="J54" i="10"/>
  <c r="I54" i="10"/>
  <c r="D54" i="10"/>
  <c r="O53" i="10"/>
  <c r="K53" i="10"/>
  <c r="J53" i="10"/>
  <c r="I53" i="10"/>
  <c r="D53" i="10"/>
  <c r="O52" i="10"/>
  <c r="K52" i="10"/>
  <c r="J52" i="10"/>
  <c r="I52" i="10"/>
  <c r="D52" i="10"/>
  <c r="O51" i="10"/>
  <c r="K51" i="10"/>
  <c r="J51" i="10"/>
  <c r="I51" i="10"/>
  <c r="O50" i="10"/>
  <c r="K50" i="10"/>
  <c r="J50" i="10"/>
  <c r="I50" i="10"/>
  <c r="D50" i="10"/>
  <c r="O49" i="10"/>
  <c r="K49" i="10"/>
  <c r="J49" i="10"/>
  <c r="I49" i="10"/>
  <c r="D49" i="10"/>
  <c r="O48" i="10"/>
  <c r="K48" i="10"/>
  <c r="J48" i="10"/>
  <c r="I48" i="10"/>
  <c r="D48" i="10"/>
  <c r="O47" i="10"/>
  <c r="K47" i="10"/>
  <c r="J47" i="10"/>
  <c r="I47" i="10"/>
  <c r="D47" i="10"/>
  <c r="O46" i="10"/>
  <c r="K46" i="10"/>
  <c r="J46" i="10"/>
  <c r="I46" i="10"/>
  <c r="D46" i="10"/>
  <c r="O45" i="10"/>
  <c r="K45" i="10"/>
  <c r="J45" i="10"/>
  <c r="I45" i="10"/>
  <c r="D45" i="10"/>
  <c r="O44" i="10"/>
  <c r="K44" i="10"/>
  <c r="J44" i="10"/>
  <c r="I44" i="10"/>
  <c r="D44" i="10"/>
  <c r="O43" i="10"/>
  <c r="K43" i="10"/>
  <c r="J43" i="10"/>
  <c r="I43" i="10"/>
  <c r="D43" i="10"/>
  <c r="O42" i="10"/>
  <c r="K42" i="10"/>
  <c r="J42" i="10"/>
  <c r="I42" i="10"/>
  <c r="D42" i="10"/>
  <c r="O41" i="10"/>
  <c r="K41" i="10"/>
  <c r="J41" i="10"/>
  <c r="I41" i="10"/>
  <c r="D41" i="10"/>
  <c r="O40" i="10"/>
  <c r="K40" i="10"/>
  <c r="J40" i="10"/>
  <c r="I40" i="10"/>
  <c r="D40" i="10"/>
  <c r="O39" i="10"/>
  <c r="K39" i="10"/>
  <c r="J39" i="10"/>
  <c r="I39" i="10"/>
  <c r="D39" i="10"/>
  <c r="O38" i="10"/>
  <c r="K38" i="10"/>
  <c r="J38" i="10"/>
  <c r="I38" i="10"/>
  <c r="D38" i="10"/>
  <c r="O37" i="10"/>
  <c r="K37" i="10"/>
  <c r="J37" i="10"/>
  <c r="I37" i="10"/>
  <c r="D37" i="10"/>
  <c r="O36" i="10"/>
  <c r="K36" i="10"/>
  <c r="J36" i="10"/>
  <c r="I36" i="10"/>
  <c r="D36" i="10"/>
  <c r="O35" i="10"/>
  <c r="K35" i="10"/>
  <c r="J35" i="10"/>
  <c r="I35" i="10"/>
  <c r="D35" i="10"/>
  <c r="O34" i="10"/>
  <c r="K34" i="10"/>
  <c r="J34" i="10"/>
  <c r="I34" i="10"/>
  <c r="D34" i="10"/>
  <c r="O33" i="10"/>
  <c r="K33" i="10"/>
  <c r="J33" i="10"/>
  <c r="I33" i="10"/>
  <c r="D33" i="10"/>
  <c r="O32" i="10"/>
  <c r="K32" i="10"/>
  <c r="J32" i="10"/>
  <c r="I32" i="10"/>
  <c r="D32" i="10"/>
  <c r="O31" i="10"/>
  <c r="K31" i="10"/>
  <c r="J31" i="10"/>
  <c r="I31" i="10"/>
  <c r="D31" i="10"/>
  <c r="O30" i="10"/>
  <c r="K30" i="10"/>
  <c r="J30" i="10"/>
  <c r="I30" i="10"/>
  <c r="D30" i="10"/>
  <c r="O29" i="10"/>
  <c r="K29" i="10"/>
  <c r="J29" i="10"/>
  <c r="I29" i="10"/>
  <c r="D29" i="10"/>
  <c r="O28" i="10"/>
  <c r="K28" i="10"/>
  <c r="J28" i="10"/>
  <c r="I28" i="10"/>
  <c r="D28" i="10"/>
  <c r="O27" i="10"/>
  <c r="K27" i="10"/>
  <c r="J27" i="10"/>
  <c r="I27" i="10"/>
  <c r="D27" i="10"/>
  <c r="O26" i="10"/>
  <c r="K26" i="10"/>
  <c r="J26" i="10"/>
  <c r="I26" i="10"/>
  <c r="D26" i="10"/>
  <c r="O25" i="10"/>
  <c r="K25" i="10"/>
  <c r="J25" i="10"/>
  <c r="I25" i="10"/>
  <c r="D25" i="10"/>
  <c r="O24" i="10"/>
  <c r="K24" i="10"/>
  <c r="J24" i="10"/>
  <c r="I24" i="10"/>
  <c r="D24" i="10"/>
  <c r="O23" i="10"/>
  <c r="K23" i="10"/>
  <c r="J23" i="10"/>
  <c r="I23" i="10"/>
  <c r="D23" i="10"/>
  <c r="O22" i="10"/>
  <c r="K22" i="10"/>
  <c r="J22" i="10"/>
  <c r="I22" i="10"/>
  <c r="D22" i="10"/>
  <c r="O21" i="10"/>
  <c r="K21" i="10"/>
  <c r="J21" i="10"/>
  <c r="I21" i="10"/>
  <c r="D21" i="10"/>
  <c r="O20" i="10"/>
  <c r="K20" i="10"/>
  <c r="J20" i="10"/>
  <c r="I20" i="10"/>
  <c r="D20" i="10"/>
  <c r="O19" i="10"/>
  <c r="K19" i="10"/>
  <c r="J19" i="10"/>
  <c r="I19" i="10"/>
  <c r="D19" i="10"/>
  <c r="O18" i="10"/>
  <c r="K18" i="10"/>
  <c r="J18" i="10"/>
  <c r="I18" i="10"/>
  <c r="D18" i="10"/>
  <c r="O17" i="10"/>
  <c r="K17" i="10"/>
  <c r="J17" i="10"/>
  <c r="I17" i="10"/>
  <c r="D17" i="10"/>
  <c r="O16" i="10"/>
  <c r="K16" i="10"/>
  <c r="J16" i="10"/>
  <c r="I16" i="10"/>
  <c r="D16" i="10"/>
  <c r="O15" i="10"/>
  <c r="K15" i="10"/>
  <c r="J15" i="10"/>
  <c r="I15" i="10"/>
  <c r="D15" i="10"/>
  <c r="O14" i="10"/>
  <c r="K14" i="10"/>
  <c r="J14" i="10"/>
  <c r="I14" i="10"/>
  <c r="D14" i="10"/>
  <c r="O13" i="10"/>
  <c r="K13" i="10"/>
  <c r="J13" i="10"/>
  <c r="I13" i="10"/>
  <c r="D13" i="10"/>
  <c r="O12" i="10"/>
  <c r="K12" i="10"/>
  <c r="J12" i="10"/>
  <c r="I12" i="10"/>
  <c r="D12" i="10"/>
  <c r="O11" i="10"/>
  <c r="K11" i="10"/>
  <c r="J11" i="10"/>
  <c r="I11" i="10"/>
  <c r="D11" i="10"/>
  <c r="O10" i="10"/>
  <c r="K10" i="10"/>
  <c r="J10" i="10"/>
  <c r="I10" i="10"/>
  <c r="D10" i="10"/>
  <c r="O9" i="10"/>
  <c r="K9" i="10"/>
  <c r="J9" i="10"/>
  <c r="I9" i="10"/>
  <c r="D9" i="10"/>
  <c r="O8" i="10"/>
  <c r="K8" i="10"/>
  <c r="J8" i="10"/>
  <c r="I8" i="10"/>
  <c r="D8" i="10"/>
  <c r="O7" i="10"/>
  <c r="K7" i="10"/>
  <c r="J7" i="10"/>
  <c r="I7" i="10"/>
  <c r="D7" i="10"/>
  <c r="O6" i="10"/>
  <c r="K6" i="10"/>
  <c r="J6" i="10"/>
  <c r="I6" i="10"/>
  <c r="D6" i="10"/>
  <c r="O5" i="10"/>
  <c r="K5" i="10"/>
  <c r="J5" i="10"/>
  <c r="I5" i="10"/>
  <c r="D5" i="10"/>
  <c r="O4" i="10"/>
  <c r="K4" i="10"/>
  <c r="J4" i="10"/>
  <c r="I4" i="10"/>
  <c r="D4" i="10"/>
  <c r="O1" i="10"/>
  <c r="K1" i="10"/>
  <c r="J1" i="10"/>
  <c r="I1" i="10"/>
  <c r="G1" i="10"/>
  <c r="F1" i="10"/>
  <c r="D1" i="10"/>
  <c r="C1" i="10"/>
  <c r="C4" i="16"/>
  <c r="C3" i="16"/>
</calcChain>
</file>

<file path=xl/sharedStrings.xml><?xml version="1.0" encoding="utf-8"?>
<sst xmlns="http://schemas.openxmlformats.org/spreadsheetml/2006/main" count="1020" uniqueCount="213">
  <si>
    <t>CONTENANCE</t>
  </si>
  <si>
    <t>LOT</t>
  </si>
  <si>
    <t>Pièce</t>
  </si>
  <si>
    <t>CARACTERISTIQUE</t>
  </si>
  <si>
    <t>Fournisseur</t>
  </si>
  <si>
    <t>Technicien</t>
  </si>
  <si>
    <t/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</si>
  <si>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</si>
  <si>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</si>
  <si>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</si>
  <si>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</si>
  <si>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</si>
  <si>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</si>
  <si>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</si>
  <si>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</si>
  <si>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</si>
  <si>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</si>
  <si>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</si>
  <si>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</si>
  <si>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PUHT</t>
  </si>
  <si>
    <t>Fichier des sorties de stock</t>
  </si>
  <si>
    <t>Chiffre d'affaire HT</t>
  </si>
  <si>
    <t>Montant HT</t>
  </si>
  <si>
    <t>Catégorie</t>
  </si>
  <si>
    <t>Raison sociale</t>
  </si>
  <si>
    <t>Titre</t>
  </si>
  <si>
    <t>Gestion de stocks</t>
  </si>
  <si>
    <t>Cellule de travail :</t>
  </si>
  <si>
    <t>Valeurs par défaut dans les formulaires</t>
  </si>
  <si>
    <t>Personnalisation du classeur</t>
  </si>
  <si>
    <t>Appliquer plein écran ?</t>
  </si>
  <si>
    <t>Afficher formules ?</t>
  </si>
  <si>
    <t>oui</t>
  </si>
  <si>
    <t>Afficher feuilles ?</t>
  </si>
  <si>
    <t>Afficher entêtes ?</t>
  </si>
  <si>
    <t>Nombre de sorties</t>
  </si>
  <si>
    <t>Nombre d'entrées</t>
  </si>
  <si>
    <t>...</t>
  </si>
  <si>
    <t>Total général</t>
  </si>
  <si>
    <t>Stocks actuels</t>
  </si>
  <si>
    <t>Inventaire par catégorie</t>
  </si>
  <si>
    <t>Quantités</t>
  </si>
  <si>
    <t>Total</t>
  </si>
  <si>
    <t>Années</t>
  </si>
  <si>
    <t>2016</t>
  </si>
  <si>
    <t>Entrées par fournisseur (quantités)</t>
  </si>
  <si>
    <t>Montants HT</t>
  </si>
  <si>
    <t>Fichier des techniciens</t>
  </si>
  <si>
    <t>Fichier des fournisseurs</t>
  </si>
  <si>
    <t>Fichier des catégories</t>
  </si>
  <si>
    <t>Seuil d'alerte</t>
  </si>
  <si>
    <t>Descriptif</t>
  </si>
  <si>
    <t>Stockage</t>
  </si>
  <si>
    <t>ETS NIDAA</t>
  </si>
  <si>
    <t>déc</t>
  </si>
  <si>
    <t>accesoires telephone</t>
  </si>
  <si>
    <t>test ETS NIDAA</t>
  </si>
  <si>
    <t>chargeur 200</t>
  </si>
  <si>
    <t>abdellatif</t>
  </si>
  <si>
    <t>kamel</t>
  </si>
  <si>
    <t>BOSS</t>
  </si>
  <si>
    <t>Amine</t>
  </si>
  <si>
    <t>camera PC</t>
  </si>
  <si>
    <t>lampe LED USB</t>
  </si>
  <si>
    <t>souris fil</t>
  </si>
  <si>
    <t>produit netoyant</t>
  </si>
  <si>
    <t>pochette TAB</t>
  </si>
  <si>
    <t>lecteur CM</t>
  </si>
  <si>
    <t>lampe LED Bureau</t>
  </si>
  <si>
    <t>pochette P8.P6</t>
  </si>
  <si>
    <t>pochette A1000</t>
  </si>
  <si>
    <t>cable JACK G.F</t>
  </si>
  <si>
    <t>cable JACK P.F</t>
  </si>
  <si>
    <t>lecteur mini USB</t>
  </si>
  <si>
    <t>alcatel G.F</t>
  </si>
  <si>
    <t>alcatel P.F</t>
  </si>
  <si>
    <t>alcatel Plyant</t>
  </si>
  <si>
    <t>samsung</t>
  </si>
  <si>
    <t>samsung radio</t>
  </si>
  <si>
    <t>samsung duos</t>
  </si>
  <si>
    <t>bafle pc</t>
  </si>
  <si>
    <t xml:space="preserve">modulateur </t>
  </si>
  <si>
    <t>modulateur auto</t>
  </si>
  <si>
    <t>bluetooth</t>
  </si>
  <si>
    <t>cable multiple</t>
  </si>
  <si>
    <t>chargeur auto</t>
  </si>
  <si>
    <t xml:space="preserve">ecouteur samsung </t>
  </si>
  <si>
    <t>ecouteur nokia</t>
  </si>
  <si>
    <t>lampe LED SHUNS</t>
  </si>
  <si>
    <t>incassable</t>
  </si>
  <si>
    <t>bague smartphone</t>
  </si>
  <si>
    <t>exciteur batterie</t>
  </si>
  <si>
    <t xml:space="preserve">batterie samsung </t>
  </si>
  <si>
    <t>ESO05122016</t>
  </si>
  <si>
    <t>batterie nokia</t>
  </si>
  <si>
    <t>batterie huawei</t>
  </si>
  <si>
    <t>chargeur E250</t>
  </si>
  <si>
    <t>chargeur N70</t>
  </si>
  <si>
    <t>Selfi G.F</t>
  </si>
  <si>
    <t>selfi P.F</t>
  </si>
  <si>
    <t>chargeur auto tete USB</t>
  </si>
  <si>
    <t>chargeur auto tete2 USB</t>
  </si>
  <si>
    <t>power bank 5000Mh</t>
  </si>
  <si>
    <t>power bank 12000Mh</t>
  </si>
  <si>
    <t>power bank 20000Mh</t>
  </si>
  <si>
    <t>cable usb p8 long</t>
  </si>
  <si>
    <t>chargeur LONIO C331</t>
  </si>
  <si>
    <t>chargeur LONIO DL-T001</t>
  </si>
  <si>
    <t>chargeur LONIO A2271</t>
  </si>
  <si>
    <t>ventilo</t>
  </si>
  <si>
    <t xml:space="preserve">tete chargeur </t>
  </si>
  <si>
    <t>Carte M 8Go</t>
  </si>
  <si>
    <t xml:space="preserve">Carte M 4Go </t>
  </si>
  <si>
    <t>pochette iphone 5</t>
  </si>
  <si>
    <t>Chargeur</t>
  </si>
  <si>
    <t>TELEPHONE</t>
  </si>
  <si>
    <t>CABLE</t>
  </si>
  <si>
    <t>accesoires PC</t>
  </si>
  <si>
    <t>stockage</t>
  </si>
  <si>
    <t>cable usb</t>
  </si>
  <si>
    <t>chargeur Iphone4</t>
  </si>
  <si>
    <t>souris sans fil</t>
  </si>
  <si>
    <t>casque sans fil</t>
  </si>
  <si>
    <t>Total casque sans fil</t>
  </si>
  <si>
    <t>Total camera PC</t>
  </si>
  <si>
    <t>cable mini usb</t>
  </si>
  <si>
    <t>cable USB P8 condor</t>
  </si>
  <si>
    <t>porte feuille femme</t>
  </si>
  <si>
    <t xml:space="preserve">Total modulateur </t>
  </si>
  <si>
    <t>Total bafle pc</t>
  </si>
  <si>
    <t>ESO07122016</t>
  </si>
  <si>
    <t>inactive</t>
  </si>
  <si>
    <t>chargeur sony</t>
  </si>
  <si>
    <t>ESO08122016</t>
  </si>
  <si>
    <t xml:space="preserve">clé USB 8 Go toshiba </t>
  </si>
  <si>
    <t>cable mini usb-to-usb carton</t>
  </si>
  <si>
    <t>cable mini usb to usb</t>
  </si>
  <si>
    <t>ESO0512016</t>
  </si>
  <si>
    <t>retour</t>
  </si>
  <si>
    <t>Total 20</t>
  </si>
  <si>
    <t>(vide)</t>
  </si>
  <si>
    <t>&lt;05/12/2016</t>
  </si>
  <si>
    <t>Total (vide)</t>
  </si>
  <si>
    <t>ESO10122013</t>
  </si>
  <si>
    <t>ESO10122016</t>
  </si>
  <si>
    <t>ecouteur MI</t>
  </si>
  <si>
    <t>cable aux data</t>
  </si>
  <si>
    <t>ecouteur TDK</t>
  </si>
  <si>
    <t>chargeur auto Iphone 5</t>
  </si>
  <si>
    <t>power bank 8000Mh</t>
  </si>
  <si>
    <t>incassable CND A8</t>
  </si>
  <si>
    <t>ESO11122016</t>
  </si>
  <si>
    <t>ESO12122016</t>
  </si>
  <si>
    <t xml:space="preserve">casque pc </t>
  </si>
  <si>
    <t>ESO13122016</t>
  </si>
  <si>
    <t>ESO14122016</t>
  </si>
  <si>
    <t xml:space="preserve">lampe G.F </t>
  </si>
  <si>
    <t>non</t>
  </si>
  <si>
    <t>clavier pc fil</t>
  </si>
  <si>
    <t>ESO15122016</t>
  </si>
  <si>
    <t>ESO17122016</t>
  </si>
  <si>
    <t>ESO18122016</t>
  </si>
  <si>
    <t>chargeur LONIO DL-C29</t>
  </si>
  <si>
    <t>Total souris sans fil</t>
  </si>
  <si>
    <t>Total samsung duos</t>
  </si>
  <si>
    <t>ESO19122016</t>
  </si>
  <si>
    <t>Gain /article</t>
  </si>
  <si>
    <t>Gain/article vendu</t>
  </si>
  <si>
    <t>ESO20122016</t>
  </si>
  <si>
    <t>bluetooth vert</t>
  </si>
  <si>
    <t>ESO22122016</t>
  </si>
  <si>
    <t>ESO24122016</t>
  </si>
  <si>
    <t>ESO24112016</t>
  </si>
  <si>
    <t>Total samsung radio</t>
  </si>
  <si>
    <t>ESO25122016</t>
  </si>
  <si>
    <t>chargeur galaxy 2 in 1</t>
  </si>
  <si>
    <t>ESO25112016</t>
  </si>
  <si>
    <t>ESO26122016</t>
  </si>
  <si>
    <t>chargeur auto Iphone 4</t>
  </si>
  <si>
    <t>pochette mini</t>
  </si>
  <si>
    <t>cable multiple noir</t>
  </si>
  <si>
    <t>USB 3 OTG</t>
  </si>
  <si>
    <t>cable multiple new</t>
  </si>
  <si>
    <t>LED chandelle</t>
  </si>
  <si>
    <t>modulateur blanc</t>
  </si>
  <si>
    <t>tete usb auto new</t>
  </si>
  <si>
    <t>casque bluetooth</t>
  </si>
  <si>
    <t>ESO31122016</t>
  </si>
  <si>
    <t>ESO01012017</t>
  </si>
  <si>
    <t>2017</t>
  </si>
  <si>
    <t>janv</t>
  </si>
  <si>
    <t>ESO03012017</t>
  </si>
  <si>
    <t>clavier pc sans fil + souris</t>
  </si>
  <si>
    <t>ecouteur samsung J600</t>
  </si>
  <si>
    <t>chargeur samsung j600</t>
  </si>
  <si>
    <t>ESO04012017</t>
  </si>
  <si>
    <t>Total 750</t>
  </si>
  <si>
    <t>Total 250</t>
  </si>
  <si>
    <t>chargeur LG</t>
  </si>
  <si>
    <t>tete USB 2 sortie</t>
  </si>
  <si>
    <t>progressive</t>
  </si>
  <si>
    <t>F,S,R/J</t>
  </si>
  <si>
    <t>article/J</t>
  </si>
  <si>
    <t xml:space="preserve">adaptateur sim </t>
  </si>
  <si>
    <t>ARTICLE</t>
  </si>
  <si>
    <t>ESO07012017</t>
  </si>
  <si>
    <t>cable iphone4</t>
  </si>
  <si>
    <t>cable iphone5</t>
  </si>
  <si>
    <t>lecteur CM new</t>
  </si>
  <si>
    <t>ESO08012017</t>
  </si>
  <si>
    <t>Total 2700</t>
  </si>
  <si>
    <t>Total 900</t>
  </si>
  <si>
    <t>ESO09012017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</si>
</sst>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</numFmts>
  <fonts count="2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  <font>
      <sz val="22"/>
      <color rgb="FFFF0000"/>
      <name val="Broadway"/>
      <family val="5"/>
    </font>
    <font>
      <b/>
      <i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</cellStyleXfs>
  <cellXfs count="214">
    <xf numFmtId="0" fontId="0" fillId="0" borderId="0" xfId="0"/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4" borderId="0" xfId="0" applyFill="1"/>
    <xf numFmtId="0" fontId="4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" fontId="8" fillId="0" borderId="0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5" fillId="3" borderId="0" xfId="0" applyFont="1" applyFill="1" applyAlignment="1">
      <alignment horizontal="center"/>
    </xf>
    <xf numFmtId="0" fontId="5" fillId="2" borderId="0" xfId="0" applyFont="1" applyFill="1"/>
    <xf numFmtId="0" fontId="5" fillId="0" borderId="0" xfId="0" applyFont="1"/>
    <xf numFmtId="0" fontId="6" fillId="0" borderId="0" xfId="0" applyFont="1" applyAlignment="1">
      <alignment vertical="top" wrapText="1"/>
    </xf>
    <xf numFmtId="0" fontId="6" fillId="0" borderId="0" xfId="0" applyFont="1"/>
    <xf numFmtId="0" fontId="3" fillId="0" borderId="0" xfId="0" applyFont="1" applyAlignment="1">
      <alignment vertical="top"/>
    </xf>
    <xf numFmtId="166" fontId="5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 applyProtection="1">
      <alignment vertical="top"/>
    </xf>
    <xf numFmtId="0" fontId="12" fillId="0" borderId="0" xfId="0" applyFont="1" applyFill="1" applyAlignment="1" applyProtection="1">
      <alignment horizontal="center"/>
      <protection locked="0"/>
    </xf>
    <xf numFmtId="0" fontId="6" fillId="5" borderId="0" xfId="0" applyFont="1" applyFill="1" applyBorder="1" applyAlignment="1">
      <alignment horizontal="left" vertical="top" wrapText="1"/>
    </xf>
    <xf numFmtId="1" fontId="6" fillId="5" borderId="0" xfId="0" applyNumberFormat="1" applyFont="1" applyFill="1" applyBorder="1" applyAlignment="1">
      <alignment horizontal="center" vertical="top" wrapText="1"/>
    </xf>
    <xf numFmtId="0" fontId="6" fillId="5" borderId="0" xfId="0" applyFont="1" applyFill="1" applyBorder="1" applyAlignment="1">
      <alignment horizontal="center" vertical="top" wrapText="1"/>
    </xf>
    <xf numFmtId="0" fontId="0" fillId="5" borderId="0" xfId="0" applyFill="1" applyBorder="1" applyAlignment="1">
      <alignment horizontal="left" vertical="center"/>
    </xf>
    <xf numFmtId="1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" fontId="9" fillId="3" borderId="0" xfId="0" applyNumberFormat="1" applyFont="1" applyFill="1" applyBorder="1" applyAlignment="1">
      <alignment horizontal="center" vertical="center"/>
    </xf>
    <xf numFmtId="168" fontId="8" fillId="2" borderId="0" xfId="1" applyNumberFormat="1" applyFont="1" applyFill="1" applyBorder="1" applyAlignment="1">
      <alignment horizontal="right" vertical="center"/>
    </xf>
    <xf numFmtId="168" fontId="9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6" fillId="5" borderId="0" xfId="1" applyNumberFormat="1" applyFont="1" applyFill="1" applyBorder="1" applyAlignment="1">
      <alignment horizontal="center" vertical="top" wrapText="1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Border="1" applyAlignment="1">
      <alignment horizontal="right" vertical="center"/>
    </xf>
    <xf numFmtId="168" fontId="0" fillId="5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 applyProtection="1"/>
    <xf numFmtId="0" fontId="1" fillId="0" borderId="0" xfId="0" applyFont="1" applyProtection="1"/>
    <xf numFmtId="0" fontId="1" fillId="0" borderId="0" xfId="0" applyFont="1" applyAlignment="1" applyProtection="1">
      <alignment horizontal="left"/>
    </xf>
    <xf numFmtId="0" fontId="1" fillId="5" borderId="0" xfId="0" applyFont="1" applyFill="1" applyAlignment="1" applyProtection="1">
      <alignment horizontal="left"/>
    </xf>
    <xf numFmtId="0" fontId="1" fillId="3" borderId="0" xfId="0" applyFont="1" applyFill="1" applyProtection="1"/>
    <xf numFmtId="0" fontId="11" fillId="5" borderId="0" xfId="0" applyFont="1" applyFill="1" applyProtection="1"/>
    <xf numFmtId="167" fontId="13" fillId="0" borderId="0" xfId="2" applyNumberFormat="1" applyFont="1" applyProtection="1">
      <protection locked="0"/>
    </xf>
    <xf numFmtId="0" fontId="14" fillId="5" borderId="0" xfId="3" applyFill="1" applyBorder="1" applyAlignment="1" applyProtection="1">
      <alignment horizontal="left" vertical="top" wrapText="1"/>
    </xf>
    <xf numFmtId="168" fontId="5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4" fillId="5" borderId="0" xfId="3" applyFill="1" applyBorder="1" applyAlignment="1" applyProtection="1">
      <alignment horizontal="center" vertical="top" wrapText="1"/>
    </xf>
    <xf numFmtId="0" fontId="14" fillId="5" borderId="0" xfId="3" applyFill="1" applyAlignment="1" applyProtection="1">
      <alignment horizontal="center" vertical="top" wrapText="1"/>
    </xf>
    <xf numFmtId="168" fontId="6" fillId="5" borderId="0" xfId="1" applyNumberFormat="1" applyFont="1" applyFill="1" applyAlignment="1">
      <alignment horizontal="center" vertical="top" wrapText="1"/>
    </xf>
    <xf numFmtId="0" fontId="10" fillId="5" borderId="0" xfId="0" applyFont="1" applyFill="1" applyBorder="1" applyAlignment="1">
      <alignment horizontal="left" vertical="center"/>
    </xf>
    <xf numFmtId="168" fontId="10" fillId="5" borderId="0" xfId="1" applyNumberFormat="1" applyFont="1" applyFill="1" applyBorder="1" applyAlignment="1">
      <alignment horizontal="center" vertical="center"/>
    </xf>
    <xf numFmtId="166" fontId="14" fillId="5" borderId="0" xfId="3" applyNumberFormat="1" applyFill="1" applyAlignment="1" applyProtection="1">
      <alignment horizontal="center" vertical="top" wrapText="1"/>
    </xf>
    <xf numFmtId="0" fontId="0" fillId="5" borderId="0" xfId="0" applyFill="1" applyBorder="1" applyAlignment="1">
      <alignment horizontal="left" vertical="top"/>
    </xf>
    <xf numFmtId="166" fontId="0" fillId="5" borderId="0" xfId="2" applyNumberFormat="1" applyFont="1" applyFill="1" applyBorder="1" applyAlignment="1">
      <alignment horizontal="left" vertical="top"/>
    </xf>
    <xf numFmtId="0" fontId="15" fillId="5" borderId="0" xfId="0" applyFont="1" applyFill="1" applyProtection="1"/>
    <xf numFmtId="0" fontId="15" fillId="0" borderId="0" xfId="0" applyFont="1" applyProtection="1">
      <protection locked="0"/>
    </xf>
    <xf numFmtId="0" fontId="15" fillId="0" borderId="0" xfId="0" applyFont="1" applyProtection="1"/>
    <xf numFmtId="0" fontId="16" fillId="0" borderId="0" xfId="0" applyFont="1" applyFill="1" applyAlignment="1" applyProtection="1">
      <alignment vertical="top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7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1" fontId="0" fillId="6" borderId="0" xfId="0" applyNumberFormat="1" applyFill="1" applyBorder="1" applyAlignment="1">
      <alignment horizontal="center" vertical="center"/>
    </xf>
    <xf numFmtId="0" fontId="18" fillId="4" borderId="0" xfId="0" applyFont="1" applyFill="1"/>
    <xf numFmtId="4" fontId="19" fillId="7" borderId="0" xfId="0" applyNumberFormat="1" applyFon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right" vertical="center"/>
    </xf>
    <xf numFmtId="0" fontId="0" fillId="8" borderId="0" xfId="0" applyFont="1" applyFill="1" applyBorder="1" applyAlignment="1">
      <alignment horizontal="left" vertical="center"/>
    </xf>
    <xf numFmtId="1" fontId="0" fillId="8" borderId="0" xfId="0" applyNumberFormat="1" applyFont="1" applyFill="1" applyBorder="1" applyAlignment="1">
      <alignment horizontal="center" vertical="center"/>
    </xf>
    <xf numFmtId="14" fontId="0" fillId="9" borderId="0" xfId="0" applyNumberFormat="1" applyFill="1" applyBorder="1" applyAlignment="1">
      <alignment horizontal="left" vertical="center"/>
    </xf>
    <xf numFmtId="0" fontId="0" fillId="9" borderId="0" xfId="0" applyFont="1" applyFill="1" applyBorder="1" applyAlignment="1">
      <alignment horizontal="left" vertical="center"/>
    </xf>
    <xf numFmtId="1" fontId="0" fillId="9" borderId="0" xfId="0" applyNumberFormat="1" applyFont="1" applyFill="1" applyBorder="1" applyAlignment="1">
      <alignment horizontal="center" vertical="center"/>
    </xf>
    <xf numFmtId="0" fontId="0" fillId="10" borderId="0" xfId="0" applyFont="1" applyFill="1" applyBorder="1" applyAlignment="1">
      <alignment horizontal="left" vertical="center"/>
    </xf>
    <xf numFmtId="1" fontId="0" fillId="10" borderId="0" xfId="0" applyNumberFormat="1" applyFont="1" applyFill="1" applyBorder="1" applyAlignment="1">
      <alignment horizontal="center" vertical="center"/>
    </xf>
    <xf numFmtId="0" fontId="0" fillId="11" borderId="0" xfId="0" applyFont="1" applyFill="1" applyBorder="1" applyAlignment="1">
      <alignment horizontal="left" vertical="center"/>
    </xf>
    <xf numFmtId="1" fontId="0" fillId="11" borderId="0" xfId="0" applyNumberFormat="1" applyFont="1" applyFill="1" applyBorder="1" applyAlignment="1">
      <alignment horizontal="center" vertical="center"/>
    </xf>
    <xf numFmtId="0" fontId="0" fillId="12" borderId="0" xfId="0" applyFont="1" applyFill="1" applyBorder="1" applyAlignment="1">
      <alignment horizontal="left" vertical="center"/>
    </xf>
    <xf numFmtId="1" fontId="0" fillId="12" borderId="0" xfId="0" applyNumberFormat="1" applyFont="1" applyFill="1" applyBorder="1" applyAlignment="1">
      <alignment horizontal="center" vertical="center"/>
    </xf>
    <xf numFmtId="0" fontId="0" fillId="14" borderId="0" xfId="0" applyFont="1" applyFill="1" applyBorder="1" applyAlignment="1">
      <alignment horizontal="left" vertical="center"/>
    </xf>
    <xf numFmtId="1" fontId="0" fillId="14" borderId="0" xfId="0" applyNumberFormat="1" applyFont="1" applyFill="1" applyBorder="1" applyAlignment="1">
      <alignment horizontal="center" vertical="center"/>
    </xf>
    <xf numFmtId="0" fontId="0" fillId="15" borderId="0" xfId="0" applyFont="1" applyFill="1" applyBorder="1" applyAlignment="1">
      <alignment horizontal="left" vertical="center"/>
    </xf>
    <xf numFmtId="1" fontId="0" fillId="15" borderId="0" xfId="0" applyNumberFormat="1" applyFont="1" applyFill="1" applyBorder="1" applyAlignment="1">
      <alignment horizontal="center" vertical="center"/>
    </xf>
    <xf numFmtId="0" fontId="0" fillId="16" borderId="0" xfId="0" applyFont="1" applyFill="1" applyBorder="1" applyAlignment="1">
      <alignment horizontal="left" vertical="center"/>
    </xf>
    <xf numFmtId="1" fontId="0" fillId="16" borderId="0" xfId="0" applyNumberFormat="1" applyFont="1" applyFill="1" applyBorder="1" applyAlignment="1">
      <alignment horizontal="center" vertical="center"/>
    </xf>
    <xf numFmtId="0" fontId="20" fillId="13" borderId="0" xfId="0" applyFont="1" applyFill="1" applyBorder="1" applyAlignment="1">
      <alignment horizontal="left" vertical="center"/>
    </xf>
    <xf numFmtId="1" fontId="20" fillId="13" borderId="0" xfId="0" applyNumberFormat="1" applyFont="1" applyFill="1" applyBorder="1" applyAlignment="1">
      <alignment horizontal="center" vertical="center"/>
    </xf>
    <xf numFmtId="0" fontId="0" fillId="17" borderId="0" xfId="0" applyFont="1" applyFill="1" applyBorder="1" applyAlignment="1">
      <alignment horizontal="left" vertical="center"/>
    </xf>
    <xf numFmtId="1" fontId="0" fillId="17" borderId="0" xfId="0" applyNumberFormat="1" applyFont="1" applyFill="1" applyBorder="1" applyAlignment="1">
      <alignment horizontal="center" vertical="center"/>
    </xf>
    <xf numFmtId="0" fontId="0" fillId="19" borderId="0" xfId="0" applyFont="1" applyFill="1" applyBorder="1" applyAlignment="1">
      <alignment horizontal="left" vertical="center"/>
    </xf>
    <xf numFmtId="1" fontId="0" fillId="19" borderId="0" xfId="0" applyNumberFormat="1" applyFont="1" applyFill="1" applyBorder="1" applyAlignment="1">
      <alignment horizontal="center" vertical="center"/>
    </xf>
    <xf numFmtId="0" fontId="20" fillId="18" borderId="0" xfId="0" applyFont="1" applyFill="1" applyBorder="1" applyAlignment="1">
      <alignment horizontal="left" vertical="center"/>
    </xf>
    <xf numFmtId="1" fontId="20" fillId="18" borderId="0" xfId="0" applyNumberFormat="1" applyFont="1" applyFill="1" applyBorder="1" applyAlignment="1">
      <alignment horizontal="center" vertical="center"/>
    </xf>
    <xf numFmtId="0" fontId="20" fillId="20" borderId="0" xfId="0" applyFont="1" applyFill="1" applyBorder="1" applyAlignment="1">
      <alignment horizontal="left" vertical="center"/>
    </xf>
    <xf numFmtId="1" fontId="20" fillId="20" borderId="0" xfId="0" applyNumberFormat="1" applyFont="1" applyFill="1" applyBorder="1" applyAlignment="1">
      <alignment horizontal="center" vertical="center"/>
    </xf>
    <xf numFmtId="14" fontId="0" fillId="10" borderId="0" xfId="0" applyNumberFormat="1" applyFill="1" applyBorder="1" applyAlignment="1">
      <alignment horizontal="left" vertical="center"/>
    </xf>
    <xf numFmtId="14" fontId="0" fillId="11" borderId="0" xfId="0" applyNumberFormat="1" applyFill="1" applyBorder="1" applyAlignment="1">
      <alignment horizontal="left" vertical="center"/>
    </xf>
    <xf numFmtId="14" fontId="0" fillId="12" borderId="0" xfId="0" applyNumberFormat="1" applyFill="1" applyBorder="1" applyAlignment="1">
      <alignment horizontal="left" vertical="center"/>
    </xf>
    <xf numFmtId="14" fontId="20" fillId="13" borderId="0" xfId="0" applyNumberFormat="1" applyFont="1" applyFill="1" applyBorder="1" applyAlignment="1">
      <alignment horizontal="left" vertical="center"/>
    </xf>
    <xf numFmtId="14" fontId="20" fillId="20" borderId="0" xfId="0" applyNumberFormat="1" applyFont="1" applyFill="1" applyBorder="1" applyAlignment="1">
      <alignment horizontal="left" vertical="center"/>
    </xf>
    <xf numFmtId="14" fontId="0" fillId="15" borderId="0" xfId="0" applyNumberFormat="1" applyFill="1" applyBorder="1" applyAlignment="1">
      <alignment horizontal="left" vertical="center"/>
    </xf>
    <xf numFmtId="14" fontId="0" fillId="21" borderId="0" xfId="0" applyNumberFormat="1" applyFill="1" applyBorder="1" applyAlignment="1">
      <alignment horizontal="left" vertical="center"/>
    </xf>
    <xf numFmtId="0" fontId="0" fillId="21" borderId="0" xfId="0" applyFont="1" applyFill="1" applyBorder="1" applyAlignment="1">
      <alignment horizontal="left" vertical="center"/>
    </xf>
    <xf numFmtId="1" fontId="0" fillId="21" borderId="0" xfId="0" applyNumberFormat="1" applyFont="1" applyFill="1" applyBorder="1" applyAlignment="1">
      <alignment horizontal="center" vertical="center"/>
    </xf>
    <xf numFmtId="14" fontId="0" fillId="8" borderId="0" xfId="0" applyNumberFormat="1" applyFill="1" applyBorder="1" applyAlignment="1">
      <alignment horizontal="left" vertical="center"/>
    </xf>
    <xf numFmtId="14" fontId="0" fillId="18" borderId="0" xfId="0" applyNumberFormat="1" applyFill="1" applyBorder="1" applyAlignment="1">
      <alignment horizontal="left" vertical="center"/>
    </xf>
    <xf numFmtId="14" fontId="0" fillId="16" borderId="0" xfId="0" applyNumberFormat="1" applyFill="1" applyBorder="1" applyAlignment="1">
      <alignment horizontal="left" vertical="center"/>
    </xf>
    <xf numFmtId="14" fontId="0" fillId="13" borderId="0" xfId="0" applyNumberFormat="1" applyFill="1" applyBorder="1" applyAlignment="1">
      <alignment horizontal="left" vertical="center"/>
    </xf>
    <xf numFmtId="14" fontId="0" fillId="17" borderId="0" xfId="0" applyNumberFormat="1" applyFill="1" applyBorder="1" applyAlignment="1">
      <alignment horizontal="left" vertical="center"/>
    </xf>
    <xf numFmtId="14" fontId="0" fillId="14" borderId="0" xfId="0" applyNumberFormat="1" applyFill="1" applyBorder="1" applyAlignment="1">
      <alignment horizontal="left" vertical="center"/>
    </xf>
    <xf numFmtId="14" fontId="0" fillId="19" borderId="0" xfId="0" applyNumberFormat="1" applyFill="1" applyBorder="1" applyAlignment="1">
      <alignment horizontal="left" vertical="center"/>
    </xf>
    <xf numFmtId="0" fontId="0" fillId="0" borderId="0" xfId="0" applyFill="1" applyBorder="1" applyAlignment="1" applyProtection="1">
      <alignment horizontal="left" vertical="center"/>
      <protection locked="0"/>
    </xf>
    <xf numFmtId="0" fontId="0" fillId="0" borderId="0" xfId="0" applyFill="1" applyAlignment="1">
      <alignment vertical="center"/>
    </xf>
    <xf numFmtId="4" fontId="0" fillId="0" borderId="0" xfId="0" applyNumberFormat="1" applyFill="1" applyBorder="1" applyAlignment="1">
      <alignment horizontal="center" vertical="center"/>
    </xf>
    <xf numFmtId="4" fontId="0" fillId="9" borderId="0" xfId="0" applyNumberFormat="1" applyFont="1" applyFill="1" applyBorder="1" applyAlignment="1" applyProtection="1">
      <alignment horizontal="center" vertical="center"/>
      <protection locked="0"/>
    </xf>
    <xf numFmtId="4" fontId="0" fillId="10" borderId="0" xfId="0" applyNumberFormat="1" applyFont="1" applyFill="1" applyBorder="1" applyAlignment="1" applyProtection="1">
      <alignment horizontal="center" vertical="center"/>
      <protection locked="0"/>
    </xf>
    <xf numFmtId="4" fontId="0" fillId="11" borderId="0" xfId="0" applyNumberFormat="1" applyFont="1" applyFill="1" applyBorder="1" applyAlignment="1" applyProtection="1">
      <alignment horizontal="center" vertical="center"/>
      <protection locked="0"/>
    </xf>
    <xf numFmtId="4" fontId="0" fillId="12" borderId="0" xfId="0" applyNumberFormat="1" applyFont="1" applyFill="1" applyBorder="1" applyAlignment="1" applyProtection="1">
      <alignment horizontal="center" vertical="center"/>
      <protection locked="0"/>
    </xf>
    <xf numFmtId="4" fontId="20" fillId="13" borderId="0" xfId="0" applyNumberFormat="1" applyFont="1" applyFill="1" applyBorder="1" applyAlignment="1" applyProtection="1">
      <alignment horizontal="center" vertical="center"/>
      <protection locked="0"/>
    </xf>
    <xf numFmtId="4" fontId="0" fillId="8" borderId="0" xfId="0" applyNumberFormat="1" applyFont="1" applyFill="1" applyBorder="1" applyAlignment="1" applyProtection="1">
      <alignment horizontal="center" vertical="center"/>
      <protection locked="0"/>
    </xf>
    <xf numFmtId="4" fontId="0" fillId="15" borderId="0" xfId="0" applyNumberFormat="1" applyFont="1" applyFill="1" applyBorder="1" applyAlignment="1" applyProtection="1">
      <alignment horizontal="center" vertical="center"/>
      <protection locked="0"/>
    </xf>
    <xf numFmtId="4" fontId="0" fillId="16" borderId="0" xfId="0" applyNumberFormat="1" applyFont="1" applyFill="1" applyBorder="1" applyAlignment="1" applyProtection="1">
      <alignment horizontal="center" vertical="center"/>
      <protection locked="0"/>
    </xf>
    <xf numFmtId="4" fontId="20" fillId="18" borderId="0" xfId="0" applyNumberFormat="1" applyFont="1" applyFill="1" applyBorder="1" applyAlignment="1" applyProtection="1">
      <alignment horizontal="center" vertical="center"/>
      <protection locked="0"/>
    </xf>
    <xf numFmtId="4" fontId="20" fillId="20" borderId="0" xfId="0" applyNumberFormat="1" applyFont="1" applyFill="1" applyBorder="1" applyAlignment="1" applyProtection="1">
      <alignment horizontal="center" vertical="center"/>
      <protection locked="0"/>
    </xf>
    <xf numFmtId="4" fontId="0" fillId="14" borderId="0" xfId="0" applyNumberFormat="1" applyFont="1" applyFill="1" applyBorder="1" applyAlignment="1" applyProtection="1">
      <alignment horizontal="center" vertical="center"/>
      <protection locked="0"/>
    </xf>
    <xf numFmtId="4" fontId="0" fillId="19" borderId="0" xfId="0" applyNumberFormat="1" applyFont="1" applyFill="1" applyBorder="1" applyAlignment="1" applyProtection="1">
      <alignment horizontal="center" vertical="center"/>
      <protection locked="0"/>
    </xf>
    <xf numFmtId="4" fontId="0" fillId="17" borderId="0" xfId="0" applyNumberFormat="1" applyFont="1" applyFill="1" applyBorder="1" applyAlignment="1" applyProtection="1">
      <alignment horizontal="center" vertical="center"/>
      <protection locked="0"/>
    </xf>
    <xf numFmtId="4" fontId="0" fillId="21" borderId="0" xfId="0" applyNumberFormat="1" applyFont="1" applyFill="1" applyBorder="1" applyAlignment="1" applyProtection="1">
      <alignment horizontal="center" vertical="center"/>
      <protection locked="0"/>
    </xf>
    <xf numFmtId="4" fontId="5" fillId="0" borderId="0" xfId="0" applyNumberFormat="1" applyFont="1" applyFill="1" applyBorder="1" applyAlignment="1">
      <alignment horizontal="center" vertical="center"/>
    </xf>
    <xf numFmtId="4" fontId="0" fillId="0" borderId="0" xfId="0" applyNumberFormat="1"/>
    <xf numFmtId="1" fontId="0" fillId="11" borderId="0" xfId="0" applyNumberFormat="1" applyFill="1" applyBorder="1" applyAlignment="1">
      <alignment horizontal="center" vertical="center"/>
    </xf>
    <xf numFmtId="1" fontId="0" fillId="10" borderId="0" xfId="0" applyNumberFormat="1" applyFill="1" applyBorder="1" applyAlignment="1">
      <alignment horizontal="center" vertical="center"/>
    </xf>
    <xf numFmtId="1" fontId="0" fillId="9" borderId="0" xfId="0" applyNumberFormat="1" applyFill="1" applyBorder="1" applyAlignment="1">
      <alignment horizontal="center" vertical="center"/>
    </xf>
    <xf numFmtId="1" fontId="0" fillId="15" borderId="0" xfId="0" applyNumberFormat="1" applyFill="1" applyBorder="1" applyAlignment="1">
      <alignment horizontal="center" vertical="center"/>
    </xf>
    <xf numFmtId="1" fontId="0" fillId="12" borderId="0" xfId="0" applyNumberFormat="1" applyFill="1" applyBorder="1" applyAlignment="1">
      <alignment horizontal="center" vertical="center"/>
    </xf>
    <xf numFmtId="1" fontId="0" fillId="21" borderId="0" xfId="0" applyNumberFormat="1" applyFill="1" applyBorder="1" applyAlignment="1">
      <alignment horizontal="center" vertical="center"/>
    </xf>
    <xf numFmtId="1" fontId="0" fillId="20" borderId="0" xfId="0" applyNumberFormat="1" applyFill="1" applyBorder="1" applyAlignment="1">
      <alignment horizontal="center" vertical="center"/>
    </xf>
    <xf numFmtId="1" fontId="0" fillId="13" borderId="0" xfId="0" applyNumberFormat="1" applyFill="1" applyBorder="1" applyAlignment="1">
      <alignment horizontal="center" vertical="center"/>
    </xf>
    <xf numFmtId="14" fontId="0" fillId="22" borderId="0" xfId="0" applyNumberFormat="1" applyFill="1" applyBorder="1" applyAlignment="1">
      <alignment horizontal="left" vertical="center"/>
    </xf>
    <xf numFmtId="0" fontId="0" fillId="22" borderId="0" xfId="0" applyFont="1" applyFill="1" applyBorder="1" applyAlignment="1">
      <alignment horizontal="left" vertical="center"/>
    </xf>
    <xf numFmtId="1" fontId="0" fillId="22" borderId="0" xfId="0" applyNumberFormat="1" applyFont="1" applyFill="1" applyBorder="1" applyAlignment="1">
      <alignment horizontal="center" vertical="center"/>
    </xf>
    <xf numFmtId="4" fontId="0" fillId="22" borderId="0" xfId="0" applyNumberFormat="1" applyFont="1" applyFill="1" applyBorder="1" applyAlignment="1" applyProtection="1">
      <alignment horizontal="center" vertical="center"/>
      <protection locked="0"/>
    </xf>
    <xf numFmtId="14" fontId="0" fillId="23" borderId="0" xfId="0" applyNumberFormat="1" applyFill="1" applyBorder="1" applyAlignment="1">
      <alignment horizontal="left" vertical="center"/>
    </xf>
    <xf numFmtId="0" fontId="0" fillId="23" borderId="0" xfId="0" applyFont="1" applyFill="1" applyBorder="1" applyAlignment="1">
      <alignment horizontal="left" vertical="center"/>
    </xf>
    <xf numFmtId="1" fontId="0" fillId="23" borderId="0" xfId="0" applyNumberFormat="1" applyFont="1" applyFill="1" applyBorder="1" applyAlignment="1">
      <alignment horizontal="center" vertical="center"/>
    </xf>
    <xf numFmtId="4" fontId="0" fillId="23" borderId="0" xfId="0" applyNumberFormat="1" applyFont="1" applyFill="1" applyBorder="1" applyAlignment="1" applyProtection="1">
      <alignment horizontal="center" vertical="center"/>
      <protection locked="0"/>
    </xf>
    <xf numFmtId="0" fontId="6" fillId="5" borderId="3" xfId="0" applyFont="1" applyFill="1" applyBorder="1" applyAlignment="1">
      <alignment horizontal="center" vertical="top" wrapText="1"/>
    </xf>
    <xf numFmtId="4" fontId="6" fillId="5" borderId="4" xfId="0" applyNumberFormat="1" applyFont="1" applyFill="1" applyBorder="1" applyAlignment="1">
      <alignment horizontal="center" vertical="top" wrapText="1"/>
    </xf>
    <xf numFmtId="4" fontId="6" fillId="5" borderId="3" xfId="0" applyNumberFormat="1" applyFont="1" applyFill="1" applyBorder="1" applyAlignment="1">
      <alignment horizontal="center" vertical="top" wrapText="1"/>
    </xf>
    <xf numFmtId="4" fontId="0" fillId="0" borderId="5" xfId="0" applyNumberFormat="1" applyFont="1" applyFill="1" applyBorder="1" applyAlignment="1">
      <alignment horizontal="right" vertical="center"/>
    </xf>
    <xf numFmtId="4" fontId="0" fillId="0" borderId="6" xfId="0" applyNumberFormat="1" applyFill="1" applyBorder="1"/>
    <xf numFmtId="0" fontId="0" fillId="0" borderId="5" xfId="0" applyFill="1" applyBorder="1" applyAlignment="1">
      <alignment horizontal="center" vertical="center"/>
    </xf>
    <xf numFmtId="4" fontId="0" fillId="0" borderId="6" xfId="0" applyNumberFormat="1" applyBorder="1"/>
    <xf numFmtId="4" fontId="0" fillId="0" borderId="6" xfId="0" applyNumberFormat="1" applyFill="1" applyBorder="1" applyAlignment="1">
      <alignment horizontal="center" vertical="center"/>
    </xf>
    <xf numFmtId="4" fontId="0" fillId="0" borderId="5" xfId="0" applyNumberFormat="1" applyFill="1" applyBorder="1" applyAlignment="1">
      <alignment horizontal="center" vertical="center"/>
    </xf>
    <xf numFmtId="4" fontId="0" fillId="9" borderId="5" xfId="0" applyNumberFormat="1" applyFill="1" applyBorder="1" applyAlignment="1">
      <alignment horizontal="center" vertical="center"/>
    </xf>
    <xf numFmtId="4" fontId="0" fillId="10" borderId="5" xfId="0" applyNumberFormat="1" applyFill="1" applyBorder="1" applyAlignment="1">
      <alignment horizontal="center" vertical="center"/>
    </xf>
    <xf numFmtId="4" fontId="0" fillId="12" borderId="5" xfId="0" applyNumberFormat="1" applyFill="1" applyBorder="1" applyAlignment="1">
      <alignment horizontal="center" vertical="center"/>
    </xf>
    <xf numFmtId="4" fontId="0" fillId="13" borderId="5" xfId="0" applyNumberFormat="1" applyFont="1" applyFill="1" applyBorder="1" applyAlignment="1">
      <alignment horizontal="center" vertical="center"/>
    </xf>
    <xf numFmtId="4" fontId="0" fillId="15" borderId="5" xfId="0" applyNumberFormat="1" applyFill="1" applyBorder="1" applyAlignment="1">
      <alignment horizontal="center" vertical="center"/>
    </xf>
    <xf numFmtId="4" fontId="0" fillId="20" borderId="5" xfId="0" applyNumberFormat="1" applyFill="1" applyBorder="1" applyAlignment="1">
      <alignment horizontal="center" vertical="center"/>
    </xf>
    <xf numFmtId="4" fontId="0" fillId="21" borderId="5" xfId="0" applyNumberFormat="1" applyFill="1" applyBorder="1" applyAlignment="1">
      <alignment horizontal="center" vertical="center"/>
    </xf>
    <xf numFmtId="4" fontId="0" fillId="11" borderId="5" xfId="0" applyNumberFormat="1" applyFill="1" applyBorder="1" applyAlignment="1">
      <alignment horizontal="center" vertical="center"/>
    </xf>
    <xf numFmtId="4" fontId="0" fillId="22" borderId="5" xfId="0" applyNumberFormat="1" applyFill="1" applyBorder="1" applyAlignment="1">
      <alignment horizontal="center" vertical="center"/>
    </xf>
    <xf numFmtId="14" fontId="0" fillId="6" borderId="0" xfId="0" applyNumberFormat="1" applyFill="1" applyBorder="1" applyAlignment="1">
      <alignment horizontal="left" vertical="center"/>
    </xf>
    <xf numFmtId="0" fontId="0" fillId="6" borderId="0" xfId="0" applyFont="1" applyFill="1" applyBorder="1" applyAlignment="1">
      <alignment horizontal="left" vertical="center"/>
    </xf>
    <xf numFmtId="1" fontId="0" fillId="6" borderId="0" xfId="0" applyNumberFormat="1" applyFont="1" applyFill="1" applyBorder="1" applyAlignment="1">
      <alignment horizontal="center" vertical="center"/>
    </xf>
    <xf numFmtId="4" fontId="0" fillId="6" borderId="0" xfId="0" applyNumberFormat="1" applyFont="1" applyFill="1" applyBorder="1" applyAlignment="1" applyProtection="1">
      <alignment horizontal="center" vertical="center"/>
      <protection locked="0"/>
    </xf>
    <xf numFmtId="14" fontId="0" fillId="24" borderId="0" xfId="0" applyNumberFormat="1" applyFill="1" applyBorder="1" applyAlignment="1">
      <alignment horizontal="left" vertical="center"/>
    </xf>
    <xf numFmtId="0" fontId="0" fillId="24" borderId="0" xfId="0" applyFont="1" applyFill="1" applyBorder="1" applyAlignment="1">
      <alignment horizontal="left" vertical="center"/>
    </xf>
    <xf numFmtId="1" fontId="0" fillId="24" borderId="0" xfId="0" applyNumberFormat="1" applyFont="1" applyFill="1" applyBorder="1" applyAlignment="1">
      <alignment horizontal="center" vertical="center"/>
    </xf>
    <xf numFmtId="4" fontId="0" fillId="24" borderId="0" xfId="0" applyNumberFormat="1" applyFont="1" applyFill="1" applyBorder="1" applyAlignment="1" applyProtection="1">
      <alignment horizontal="center" vertical="center"/>
      <protection locked="0"/>
    </xf>
    <xf numFmtId="4" fontId="0" fillId="23" borderId="5" xfId="0" applyNumberFormat="1" applyFill="1" applyBorder="1" applyAlignment="1">
      <alignment horizontal="center" vertical="center"/>
    </xf>
    <xf numFmtId="4" fontId="0" fillId="6" borderId="0" xfId="0" applyNumberFormat="1" applyFill="1" applyBorder="1" applyAlignment="1">
      <alignment horizontal="center" vertical="center"/>
    </xf>
    <xf numFmtId="4" fontId="0" fillId="24" borderId="0" xfId="0" applyNumberForma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4" fontId="21" fillId="0" borderId="1" xfId="0" applyNumberFormat="1" applyFont="1" applyFill="1" applyBorder="1" applyAlignment="1">
      <alignment horizontal="center" vertical="center"/>
    </xf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60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Param&#232;tres!A1"/><Relationship Id="rId3" Type="http://schemas.openxmlformats.org/officeDocument/2006/relationships/hyperlink" Target="#Inventaire!A1"/><Relationship Id="rId7" Type="http://schemas.openxmlformats.org/officeDocument/2006/relationships/hyperlink" Target="#Fournisseurs!A1"/><Relationship Id="rId2" Type="http://schemas.openxmlformats.org/officeDocument/2006/relationships/hyperlink" Target="#Cat&#233;gories!A1"/><Relationship Id="rId1" Type="http://schemas.openxmlformats.org/officeDocument/2006/relationships/image" Target="../media/image1.jpeg"/><Relationship Id="rId6" Type="http://schemas.openxmlformats.org/officeDocument/2006/relationships/hyperlink" Target="#Entr&#233;es!A1"/><Relationship Id="rId5" Type="http://schemas.openxmlformats.org/officeDocument/2006/relationships/hyperlink" Target="#Sorties!A1"/><Relationship Id="rId4" Type="http://schemas.openxmlformats.org/officeDocument/2006/relationships/hyperlink" Target="#Techniciens!A1"/><Relationship Id="rId9" Type="http://schemas.openxmlformats.org/officeDocument/2006/relationships/hyperlink" Target="#Statistiqu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1</xdr:row>
      <xdr:rowOff>190500</xdr:rowOff>
    </xdr:from>
    <xdr:to>
      <xdr:col>1</xdr:col>
      <xdr:colOff>2828925</xdr:colOff>
      <xdr:row>4</xdr:row>
      <xdr:rowOff>828675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590550"/>
          <a:ext cx="2657475" cy="1838325"/>
        </a:xfrm>
        <a:prstGeom prst="rect">
          <a:avLst/>
        </a:prstGeom>
        <a:solidFill>
          <a:srgbClr val="FFFFFF">
            <a:shade val="85000"/>
          </a:srgbClr>
        </a:solidFill>
        <a:ln w="190500" cap="sq">
          <a:solidFill>
            <a:srgbClr val="FFFFFF"/>
          </a:solidFill>
          <a:miter lim="800000"/>
        </a:ln>
        <a:effectLst>
          <a:outerShdw blurRad="65000" dist="50800" dir="12900000" kx="195000" ky="145000" algn="tl" rotWithShape="0">
            <a:srgbClr val="000000">
              <a:alpha val="30000"/>
            </a:srgbClr>
          </a:outerShdw>
          <a:reflection blurRad="6350" stA="50000" endA="295" endPos="92000" dist="101600" dir="5400000" sy="-100000" algn="bl" rotWithShape="0"/>
        </a:effectLst>
        <a:scene3d>
          <a:camera prst="orthographicFront">
            <a:rot lat="0" lon="0" rev="360000"/>
          </a:camera>
          <a:lightRig rig="twoPt" dir="t">
            <a:rot lat="0" lon="0" rev="7200000"/>
          </a:lightRig>
        </a:scene3d>
        <a:sp3d contourW="12700">
          <a:bevelT w="25400" h="19050"/>
          <a:contourClr>
            <a:srgbClr val="969696"/>
          </a:contourClr>
        </a:sp3d>
      </xdr:spPr>
    </xdr:pic>
    <xdr:clientData/>
  </xdr:twoCellAnchor>
  <xdr:twoCellAnchor>
    <xdr:from>
      <xdr:col>3</xdr:col>
      <xdr:colOff>657224</xdr:colOff>
      <xdr:row>4</xdr:row>
      <xdr:rowOff>657225</xdr:rowOff>
    </xdr:from>
    <xdr:to>
      <xdr:col>5</xdr:col>
      <xdr:colOff>323849</xdr:colOff>
      <xdr:row>4</xdr:row>
      <xdr:rowOff>1162050</xdr:rowOff>
    </xdr:to>
    <xdr:sp macro="" textlink="">
      <xdr:nvSpPr>
        <xdr:cNvPr id="8" name="Rectangle à coins arrondis 7">
          <a:hlinkClick xmlns:r="http://schemas.openxmlformats.org/officeDocument/2006/relationships" r:id="rId2"/>
        </xdr:cNvPr>
        <xdr:cNvSpPr/>
      </xdr:nvSpPr>
      <xdr:spPr>
        <a:xfrm>
          <a:off x="53625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Catégories</a:t>
          </a:r>
        </a:p>
      </xdr:txBody>
    </xdr:sp>
    <xdr:clientData/>
  </xdr:twoCellAnchor>
  <xdr:twoCellAnchor>
    <xdr:from>
      <xdr:col>5</xdr:col>
      <xdr:colOff>514349</xdr:colOff>
      <xdr:row>4</xdr:row>
      <xdr:rowOff>1962150</xdr:rowOff>
    </xdr:from>
    <xdr:to>
      <xdr:col>7</xdr:col>
      <xdr:colOff>180974</xdr:colOff>
      <xdr:row>4</xdr:row>
      <xdr:rowOff>2466975</xdr:rowOff>
    </xdr:to>
    <xdr:sp macro="[0]!Quitter" textlink="">
      <xdr:nvSpPr>
        <xdr:cNvPr id="10" name="Rectangle à coins arrondis 9"/>
        <xdr:cNvSpPr/>
      </xdr:nvSpPr>
      <xdr:spPr>
        <a:xfrm>
          <a:off x="6743699" y="3562350"/>
          <a:ext cx="11906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2</xdr:col>
      <xdr:colOff>9524</xdr:colOff>
      <xdr:row>4</xdr:row>
      <xdr:rowOff>647700</xdr:rowOff>
    </xdr:from>
    <xdr:to>
      <xdr:col>3</xdr:col>
      <xdr:colOff>438149</xdr:colOff>
      <xdr:row>4</xdr:row>
      <xdr:rowOff>1152525</xdr:rowOff>
    </xdr:to>
    <xdr:sp macro="" textlink="">
      <xdr:nvSpPr>
        <xdr:cNvPr id="11" name="Rectangle à coins arrondis 10">
          <a:hlinkClick xmlns:r="http://schemas.openxmlformats.org/officeDocument/2006/relationships" r:id="rId3"/>
        </xdr:cNvPr>
        <xdr:cNvSpPr/>
      </xdr:nvSpPr>
      <xdr:spPr>
        <a:xfrm>
          <a:off x="3952874" y="2247900"/>
          <a:ext cx="1190625" cy="504825"/>
        </a:xfrm>
        <a:prstGeom prst="roundRect">
          <a:avLst>
            <a:gd name="adj" fmla="val 27988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3</xdr:col>
      <xdr:colOff>628649</xdr:colOff>
      <xdr:row>4</xdr:row>
      <xdr:rowOff>1314450</xdr:rowOff>
    </xdr:from>
    <xdr:to>
      <xdr:col>5</xdr:col>
      <xdr:colOff>295274</xdr:colOff>
      <xdr:row>4</xdr:row>
      <xdr:rowOff>1819275</xdr:rowOff>
    </xdr:to>
    <xdr:sp macro="" textlink="">
      <xdr:nvSpPr>
        <xdr:cNvPr id="12" name="Rectangle à coins arrondis 11">
          <a:hlinkClick xmlns:r="http://schemas.openxmlformats.org/officeDocument/2006/relationships" r:id="rId4"/>
        </xdr:cNvPr>
        <xdr:cNvSpPr/>
      </xdr:nvSpPr>
      <xdr:spPr>
        <a:xfrm>
          <a:off x="5333999" y="291465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Techniciens</a:t>
          </a:r>
        </a:p>
      </xdr:txBody>
    </xdr:sp>
    <xdr:clientData/>
  </xdr:twoCellAnchor>
  <xdr:twoCellAnchor>
    <xdr:from>
      <xdr:col>2</xdr:col>
      <xdr:colOff>9524</xdr:colOff>
      <xdr:row>4</xdr:row>
      <xdr:rowOff>1952625</xdr:rowOff>
    </xdr:from>
    <xdr:to>
      <xdr:col>3</xdr:col>
      <xdr:colOff>438149</xdr:colOff>
      <xdr:row>4</xdr:row>
      <xdr:rowOff>2457450</xdr:rowOff>
    </xdr:to>
    <xdr:sp macro="" textlink="">
      <xdr:nvSpPr>
        <xdr:cNvPr id="13" name="Rectangle à coins arrondis 12">
          <a:hlinkClick xmlns:r="http://schemas.openxmlformats.org/officeDocument/2006/relationships" r:id="rId5"/>
        </xdr:cNvPr>
        <xdr:cNvSpPr/>
      </xdr:nvSpPr>
      <xdr:spPr>
        <a:xfrm>
          <a:off x="3952874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Sorties</a:t>
          </a:r>
        </a:p>
      </xdr:txBody>
    </xdr:sp>
    <xdr:clientData/>
  </xdr:twoCellAnchor>
  <xdr:twoCellAnchor>
    <xdr:from>
      <xdr:col>2</xdr:col>
      <xdr:colOff>9524</xdr:colOff>
      <xdr:row>4</xdr:row>
      <xdr:rowOff>1295400</xdr:rowOff>
    </xdr:from>
    <xdr:to>
      <xdr:col>3</xdr:col>
      <xdr:colOff>438149</xdr:colOff>
      <xdr:row>4</xdr:row>
      <xdr:rowOff>1800225</xdr:rowOff>
    </xdr:to>
    <xdr:sp macro="" textlink="">
      <xdr:nvSpPr>
        <xdr:cNvPr id="14" name="Rectangle à coins arrondis 13">
          <a:hlinkClick xmlns:r="http://schemas.openxmlformats.org/officeDocument/2006/relationships" r:id="rId6"/>
        </xdr:cNvPr>
        <xdr:cNvSpPr/>
      </xdr:nvSpPr>
      <xdr:spPr>
        <a:xfrm>
          <a:off x="3952874" y="28956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Entrées</a:t>
          </a:r>
        </a:p>
        <a:p>
          <a:pPr algn="ctr"/>
          <a:endParaRPr lang="fr-FR" sz="1400"/>
        </a:p>
      </xdr:txBody>
    </xdr:sp>
    <xdr:clientData/>
  </xdr:twoCellAnchor>
  <xdr:twoCellAnchor>
    <xdr:from>
      <xdr:col>3</xdr:col>
      <xdr:colOff>647699</xdr:colOff>
      <xdr:row>4</xdr:row>
      <xdr:rowOff>1952625</xdr:rowOff>
    </xdr:from>
    <xdr:to>
      <xdr:col>5</xdr:col>
      <xdr:colOff>314324</xdr:colOff>
      <xdr:row>4</xdr:row>
      <xdr:rowOff>2457450</xdr:rowOff>
    </xdr:to>
    <xdr:sp macro="" textlink="">
      <xdr:nvSpPr>
        <xdr:cNvPr id="15" name="Rectangle à coins arrondis 14">
          <a:hlinkClick xmlns:r="http://schemas.openxmlformats.org/officeDocument/2006/relationships" r:id="rId7"/>
        </xdr:cNvPr>
        <xdr:cNvSpPr/>
      </xdr:nvSpPr>
      <xdr:spPr>
        <a:xfrm>
          <a:off x="5353049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Fournisseurs</a:t>
          </a:r>
        </a:p>
      </xdr:txBody>
    </xdr:sp>
    <xdr:clientData/>
  </xdr:twoCellAnchor>
  <xdr:twoCellAnchor>
    <xdr:from>
      <xdr:col>5</xdr:col>
      <xdr:colOff>504824</xdr:colOff>
      <xdr:row>4</xdr:row>
      <xdr:rowOff>1323975</xdr:rowOff>
    </xdr:from>
    <xdr:to>
      <xdr:col>7</xdr:col>
      <xdr:colOff>171449</xdr:colOff>
      <xdr:row>4</xdr:row>
      <xdr:rowOff>1828800</xdr:rowOff>
    </xdr:to>
    <xdr:sp macro="" textlink="">
      <xdr:nvSpPr>
        <xdr:cNvPr id="16" name="Rectangle à coins arrondis 15">
          <a:hlinkClick xmlns:r="http://schemas.openxmlformats.org/officeDocument/2006/relationships" r:id="rId8"/>
        </xdr:cNvPr>
        <xdr:cNvSpPr/>
      </xdr:nvSpPr>
      <xdr:spPr>
        <a:xfrm>
          <a:off x="6734174" y="2924175"/>
          <a:ext cx="1190625" cy="5048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5</xdr:col>
      <xdr:colOff>504824</xdr:colOff>
      <xdr:row>4</xdr:row>
      <xdr:rowOff>657225</xdr:rowOff>
    </xdr:from>
    <xdr:to>
      <xdr:col>7</xdr:col>
      <xdr:colOff>171449</xdr:colOff>
      <xdr:row>4</xdr:row>
      <xdr:rowOff>1162050</xdr:rowOff>
    </xdr:to>
    <xdr:sp macro="" textlink="">
      <xdr:nvSpPr>
        <xdr:cNvPr id="17" name="Rectangle à coins arrondis 16">
          <a:hlinkClick xmlns:r="http://schemas.openxmlformats.org/officeDocument/2006/relationships" r:id="rId9"/>
        </xdr:cNvPr>
        <xdr:cNvSpPr/>
      </xdr:nvSpPr>
      <xdr:spPr>
        <a:xfrm>
          <a:off x="67341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Statistiques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47625</xdr:rowOff>
    </xdr:from>
    <xdr:to>
      <xdr:col>0</xdr:col>
      <xdr:colOff>561975</xdr:colOff>
      <xdr:row>1</xdr:row>
      <xdr:rowOff>498848</xdr:rowOff>
    </xdr:to>
    <xdr:sp macro="[0]!Feuil8.Afficher_Form_Ajout_Pièces" textlink="">
      <xdr:nvSpPr>
        <xdr:cNvPr id="21" name="Rectangle à coins arrondis 20"/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1670958</xdr:colOff>
      <xdr:row>1</xdr:row>
      <xdr:rowOff>47625</xdr:rowOff>
    </xdr:from>
    <xdr:to>
      <xdr:col>1</xdr:col>
      <xdr:colOff>196283</xdr:colOff>
      <xdr:row>1</xdr:row>
      <xdr:rowOff>498848</xdr:rowOff>
    </xdr:to>
    <xdr:sp macro="[0]!Feuil8.Supprimer_Pièces" textlink="">
      <xdr:nvSpPr>
        <xdr:cNvPr id="22" name="Rectangle à coins arrondis 21"/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628650</xdr:colOff>
      <xdr:row>1</xdr:row>
      <xdr:rowOff>47625</xdr:rowOff>
    </xdr:from>
    <xdr:to>
      <xdr:col>0</xdr:col>
      <xdr:colOff>1076325</xdr:colOff>
      <xdr:row>1</xdr:row>
      <xdr:rowOff>498848</xdr:rowOff>
    </xdr:to>
    <xdr:sp macro="[0]!Feuil8.Afficher_Form_Modif_Pièces" textlink="">
      <xdr:nvSpPr>
        <xdr:cNvPr id="23" name="Rectangle à coins arrondis 22"/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47625</xdr:rowOff>
    </xdr:from>
    <xdr:to>
      <xdr:col>0</xdr:col>
      <xdr:colOff>1592094</xdr:colOff>
      <xdr:row>1</xdr:row>
      <xdr:rowOff>498848</xdr:rowOff>
    </xdr:to>
    <xdr:sp macro="[0]!Feuil8.Trier_Pièces" textlink="">
      <xdr:nvSpPr>
        <xdr:cNvPr id="24" name="Rectangle à coins arrondis 23"/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293105</xdr:colOff>
      <xdr:row>1</xdr:row>
      <xdr:rowOff>48904</xdr:rowOff>
    </xdr:from>
    <xdr:to>
      <xdr:col>1</xdr:col>
      <xdr:colOff>739673</xdr:colOff>
      <xdr:row>1</xdr:row>
      <xdr:rowOff>507355</xdr:rowOff>
    </xdr:to>
    <xdr:sp macro="" textlink="">
      <xdr:nvSpPr>
        <xdr:cNvPr id="25" name="Bouton_Accueil">
          <a:hlinkClick xmlns:r="http://schemas.openxmlformats.org/officeDocument/2006/relationships" r:id="rId1" tooltip="Accueil"/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814554</xdr:colOff>
      <xdr:row>1</xdr:row>
      <xdr:rowOff>52271</xdr:rowOff>
    </xdr:from>
    <xdr:to>
      <xdr:col>1</xdr:col>
      <xdr:colOff>1265356</xdr:colOff>
      <xdr:row>1</xdr:row>
      <xdr:rowOff>510722</xdr:rowOff>
    </xdr:to>
    <xdr:sp macro="[0]!Enregistrer" textlink="">
      <xdr:nvSpPr>
        <xdr:cNvPr id="26" name="Bouton_Accueil"/>
        <xdr:cNvSpPr/>
      </xdr:nvSpPr>
      <xdr:spPr>
        <a:xfrm>
          <a:off x="2738604" y="318971"/>
          <a:ext cx="450802" cy="458451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absolute">
    <xdr:from>
      <xdr:col>5</xdr:col>
      <xdr:colOff>81129</xdr:colOff>
      <xdr:row>1</xdr:row>
      <xdr:rowOff>118946</xdr:rowOff>
    </xdr:from>
    <xdr:to>
      <xdr:col>5</xdr:col>
      <xdr:colOff>1438275</xdr:colOff>
      <xdr:row>1</xdr:row>
      <xdr:rowOff>577397</xdr:rowOff>
    </xdr:to>
    <xdr:sp macro="[0]!Prixvente" textlink="">
      <xdr:nvSpPr>
        <xdr:cNvPr id="8" name="Bouton_Accueil"/>
        <xdr:cNvSpPr/>
      </xdr:nvSpPr>
      <xdr:spPr>
        <a:xfrm>
          <a:off x="6100929" y="385646"/>
          <a:ext cx="1357146" cy="458451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prix vente</a:t>
          </a:r>
        </a:p>
      </xdr:txBody>
    </xdr:sp>
    <xdr:clientData fPrintsWithSheet="0"/>
  </xdr:twoCellAnchor>
  <xdr:twoCellAnchor editAs="absolute">
    <xdr:from>
      <xdr:col>6</xdr:col>
      <xdr:colOff>100179</xdr:colOff>
      <xdr:row>1</xdr:row>
      <xdr:rowOff>118946</xdr:rowOff>
    </xdr:from>
    <xdr:to>
      <xdr:col>6</xdr:col>
      <xdr:colOff>1457325</xdr:colOff>
      <xdr:row>1</xdr:row>
      <xdr:rowOff>577397</xdr:rowOff>
    </xdr:to>
    <xdr:sp macro="[0]!PrixAchat" textlink="">
      <xdr:nvSpPr>
        <xdr:cNvPr id="9" name="Bouton_Accueil"/>
        <xdr:cNvSpPr/>
      </xdr:nvSpPr>
      <xdr:spPr>
        <a:xfrm>
          <a:off x="7663029" y="385646"/>
          <a:ext cx="1357146" cy="458451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Prix Achat</a:t>
          </a:r>
        </a:p>
      </xdr:txBody>
    </xdr:sp>
    <xdr:clientData fPrintsWithSheet="0"/>
  </xdr:twoCellAnchor>
  <xdr:twoCellAnchor editAs="absolute">
    <xdr:from>
      <xdr:col>10</xdr:col>
      <xdr:colOff>214479</xdr:colOff>
      <xdr:row>1</xdr:row>
      <xdr:rowOff>118946</xdr:rowOff>
    </xdr:from>
    <xdr:to>
      <xdr:col>11</xdr:col>
      <xdr:colOff>9525</xdr:colOff>
      <xdr:row>1</xdr:row>
      <xdr:rowOff>577397</xdr:rowOff>
    </xdr:to>
    <xdr:sp macro="[0]!gaininventaire" textlink="">
      <xdr:nvSpPr>
        <xdr:cNvPr id="10" name="Bouton_Accueil"/>
        <xdr:cNvSpPr/>
      </xdr:nvSpPr>
      <xdr:spPr>
        <a:xfrm>
          <a:off x="12292179" y="385646"/>
          <a:ext cx="1357146" cy="458451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Gain</a:t>
          </a:r>
        </a:p>
      </xdr:txBody>
    </xdr:sp>
    <xdr:clientData fPrintsWithSheet="0"/>
  </xdr:twoCellAnchor>
  <xdr:twoCellAnchor editAs="absolute">
    <xdr:from>
      <xdr:col>14</xdr:col>
      <xdr:colOff>9525</xdr:colOff>
      <xdr:row>1</xdr:row>
      <xdr:rowOff>147521</xdr:rowOff>
    </xdr:from>
    <xdr:to>
      <xdr:col>15</xdr:col>
      <xdr:colOff>28575</xdr:colOff>
      <xdr:row>2</xdr:row>
      <xdr:rowOff>15422</xdr:rowOff>
    </xdr:to>
    <xdr:sp macro="[0]!GainGlobal" textlink="">
      <xdr:nvSpPr>
        <xdr:cNvPr id="11" name="Bouton_Accueil"/>
        <xdr:cNvSpPr/>
      </xdr:nvSpPr>
      <xdr:spPr>
        <a:xfrm>
          <a:off x="13944600" y="414221"/>
          <a:ext cx="1362075" cy="458451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Gain Global</a:t>
          </a:r>
        </a:p>
      </xdr:txBody>
    </xdr:sp>
    <xdr:clientData fPrintsWithSheet="0"/>
  </xdr:twoCellAnchor>
  <xdr:twoCellAnchor editAs="absolute">
    <xdr:from>
      <xdr:col>0</xdr:col>
      <xdr:colOff>95250</xdr:colOff>
      <xdr:row>98</xdr:row>
      <xdr:rowOff>19050</xdr:rowOff>
    </xdr:from>
    <xdr:to>
      <xdr:col>0</xdr:col>
      <xdr:colOff>542925</xdr:colOff>
      <xdr:row>100</xdr:row>
      <xdr:rowOff>89273</xdr:rowOff>
    </xdr:to>
    <xdr:sp macro="[0]!Feuil8.Afficher_Form_Ajout_Pièces" textlink="">
      <xdr:nvSpPr>
        <xdr:cNvPr id="12" name="Rectangle à coins arrondis 11"/>
        <xdr:cNvSpPr/>
      </xdr:nvSpPr>
      <xdr:spPr>
        <a:xfrm>
          <a:off x="95250" y="196310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1651908</xdr:colOff>
      <xdr:row>98</xdr:row>
      <xdr:rowOff>19050</xdr:rowOff>
    </xdr:from>
    <xdr:to>
      <xdr:col>1</xdr:col>
      <xdr:colOff>177233</xdr:colOff>
      <xdr:row>100</xdr:row>
      <xdr:rowOff>89273</xdr:rowOff>
    </xdr:to>
    <xdr:sp macro="[0]!Feuil8.Supprimer_Pièces" textlink="">
      <xdr:nvSpPr>
        <xdr:cNvPr id="13" name="Rectangle à coins arrondis 12"/>
        <xdr:cNvSpPr/>
      </xdr:nvSpPr>
      <xdr:spPr>
        <a:xfrm>
          <a:off x="1651908" y="196310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98</xdr:row>
      <xdr:rowOff>19050</xdr:rowOff>
    </xdr:from>
    <xdr:to>
      <xdr:col>0</xdr:col>
      <xdr:colOff>1057275</xdr:colOff>
      <xdr:row>100</xdr:row>
      <xdr:rowOff>89273</xdr:rowOff>
    </xdr:to>
    <xdr:sp macro="[0]!Feuil8.Afficher_Form_Modif_Pièces" textlink="">
      <xdr:nvSpPr>
        <xdr:cNvPr id="14" name="Rectangle à coins arrondis 13"/>
        <xdr:cNvSpPr/>
      </xdr:nvSpPr>
      <xdr:spPr>
        <a:xfrm>
          <a:off x="609600" y="196310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1125369</xdr:colOff>
      <xdr:row>98</xdr:row>
      <xdr:rowOff>19050</xdr:rowOff>
    </xdr:from>
    <xdr:to>
      <xdr:col>0</xdr:col>
      <xdr:colOff>1573044</xdr:colOff>
      <xdr:row>100</xdr:row>
      <xdr:rowOff>89273</xdr:rowOff>
    </xdr:to>
    <xdr:sp macro="[0]!Feuil8.Trier_Pièces" textlink="">
      <xdr:nvSpPr>
        <xdr:cNvPr id="15" name="Rectangle à coins arrondis 14"/>
        <xdr:cNvSpPr/>
      </xdr:nvSpPr>
      <xdr:spPr>
        <a:xfrm>
          <a:off x="1125369" y="196310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274055</xdr:colOff>
      <xdr:row>98</xdr:row>
      <xdr:rowOff>20329</xdr:rowOff>
    </xdr:from>
    <xdr:to>
      <xdr:col>1</xdr:col>
      <xdr:colOff>720623</xdr:colOff>
      <xdr:row>100</xdr:row>
      <xdr:rowOff>97780</xdr:rowOff>
    </xdr:to>
    <xdr:sp macro="" textlink="">
      <xdr:nvSpPr>
        <xdr:cNvPr id="16" name="Bouton_Accueil">
          <a:hlinkClick xmlns:r="http://schemas.openxmlformats.org/officeDocument/2006/relationships" r:id="rId1" tooltip="Accueil"/>
        </xdr:cNvPr>
        <xdr:cNvSpPr/>
      </xdr:nvSpPr>
      <xdr:spPr>
        <a:xfrm>
          <a:off x="2198105" y="19632304"/>
          <a:ext cx="446568" cy="458451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795504</xdr:colOff>
      <xdr:row>98</xdr:row>
      <xdr:rowOff>23696</xdr:rowOff>
    </xdr:from>
    <xdr:to>
      <xdr:col>1</xdr:col>
      <xdr:colOff>1246306</xdr:colOff>
      <xdr:row>100</xdr:row>
      <xdr:rowOff>101147</xdr:rowOff>
    </xdr:to>
    <xdr:sp macro="[0]!Enregistrer" textlink="">
      <xdr:nvSpPr>
        <xdr:cNvPr id="17" name="Bouton_Accueil"/>
        <xdr:cNvSpPr/>
      </xdr:nvSpPr>
      <xdr:spPr>
        <a:xfrm>
          <a:off x="2719554" y="19635671"/>
          <a:ext cx="450802" cy="458451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absolute">
    <xdr:from>
      <xdr:col>5</xdr:col>
      <xdr:colOff>52554</xdr:colOff>
      <xdr:row>98</xdr:row>
      <xdr:rowOff>14171</xdr:rowOff>
    </xdr:from>
    <xdr:to>
      <xdr:col>5</xdr:col>
      <xdr:colOff>1409700</xdr:colOff>
      <xdr:row>100</xdr:row>
      <xdr:rowOff>91622</xdr:rowOff>
    </xdr:to>
    <xdr:sp macro="[0]!Prixvente" textlink="">
      <xdr:nvSpPr>
        <xdr:cNvPr id="18" name="Bouton_Accueil"/>
        <xdr:cNvSpPr/>
      </xdr:nvSpPr>
      <xdr:spPr>
        <a:xfrm>
          <a:off x="6072354" y="19626146"/>
          <a:ext cx="1357146" cy="458451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prix vente</a:t>
          </a:r>
        </a:p>
      </xdr:txBody>
    </xdr:sp>
    <xdr:clientData fPrintsWithSheet="0"/>
  </xdr:twoCellAnchor>
  <xdr:twoCellAnchor editAs="absolute">
    <xdr:from>
      <xdr:col>6</xdr:col>
      <xdr:colOff>62079</xdr:colOff>
      <xdr:row>98</xdr:row>
      <xdr:rowOff>14171</xdr:rowOff>
    </xdr:from>
    <xdr:to>
      <xdr:col>6</xdr:col>
      <xdr:colOff>1419225</xdr:colOff>
      <xdr:row>100</xdr:row>
      <xdr:rowOff>91622</xdr:rowOff>
    </xdr:to>
    <xdr:sp macro="[0]!PrixAchat" textlink="">
      <xdr:nvSpPr>
        <xdr:cNvPr id="19" name="Bouton_Accueil"/>
        <xdr:cNvSpPr/>
      </xdr:nvSpPr>
      <xdr:spPr>
        <a:xfrm>
          <a:off x="7624929" y="19626146"/>
          <a:ext cx="1357146" cy="458451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Prix Achat</a:t>
          </a:r>
        </a:p>
      </xdr:txBody>
    </xdr:sp>
    <xdr:clientData fPrintsWithSheet="0"/>
  </xdr:twoCellAnchor>
  <xdr:twoCellAnchor editAs="absolute">
    <xdr:from>
      <xdr:col>10</xdr:col>
      <xdr:colOff>176379</xdr:colOff>
      <xdr:row>98</xdr:row>
      <xdr:rowOff>14171</xdr:rowOff>
    </xdr:from>
    <xdr:to>
      <xdr:col>10</xdr:col>
      <xdr:colOff>1533525</xdr:colOff>
      <xdr:row>100</xdr:row>
      <xdr:rowOff>91622</xdr:rowOff>
    </xdr:to>
    <xdr:sp macro="[0]!gaininventaire" textlink="">
      <xdr:nvSpPr>
        <xdr:cNvPr id="20" name="Bouton_Accueil"/>
        <xdr:cNvSpPr/>
      </xdr:nvSpPr>
      <xdr:spPr>
        <a:xfrm>
          <a:off x="12254079" y="19626146"/>
          <a:ext cx="1357146" cy="458451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Gain</a:t>
          </a:r>
        </a:p>
      </xdr:txBody>
    </xdr:sp>
    <xdr:clientData fPrintsWithSheet="0"/>
  </xdr:twoCellAnchor>
  <xdr:twoCellAnchor editAs="absolute">
    <xdr:from>
      <xdr:col>11</xdr:col>
      <xdr:colOff>266700</xdr:colOff>
      <xdr:row>98</xdr:row>
      <xdr:rowOff>42746</xdr:rowOff>
    </xdr:from>
    <xdr:to>
      <xdr:col>14</xdr:col>
      <xdr:colOff>1333500</xdr:colOff>
      <xdr:row>100</xdr:row>
      <xdr:rowOff>120197</xdr:rowOff>
    </xdr:to>
    <xdr:sp macro="[0]!GainGlobal" textlink="">
      <xdr:nvSpPr>
        <xdr:cNvPr id="27" name="Bouton_Accueil"/>
        <xdr:cNvSpPr/>
      </xdr:nvSpPr>
      <xdr:spPr>
        <a:xfrm>
          <a:off x="13906500" y="19654721"/>
          <a:ext cx="1362075" cy="458451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Gain Global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66675</xdr:rowOff>
    </xdr:from>
    <xdr:to>
      <xdr:col>0</xdr:col>
      <xdr:colOff>609600</xdr:colOff>
      <xdr:row>1</xdr:row>
      <xdr:rowOff>517898</xdr:rowOff>
    </xdr:to>
    <xdr:sp macro="[0]!Feuil11.Afficher_Form_Ajout_Entrées" textlink="">
      <xdr:nvSpPr>
        <xdr:cNvPr id="6" name="Rectangle à coins arrondis 5"/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13608</xdr:colOff>
      <xdr:row>1</xdr:row>
      <xdr:rowOff>66675</xdr:rowOff>
    </xdr:from>
    <xdr:to>
      <xdr:col>2</xdr:col>
      <xdr:colOff>462983</xdr:colOff>
      <xdr:row>1</xdr:row>
      <xdr:rowOff>517898</xdr:rowOff>
    </xdr:to>
    <xdr:sp macro="[0]!Feuil11.Supprimer_Entrées" textlink="">
      <xdr:nvSpPr>
        <xdr:cNvPr id="7" name="Rectangle à coins arrondis 6"/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66675</xdr:rowOff>
    </xdr:from>
    <xdr:to>
      <xdr:col>1</xdr:col>
      <xdr:colOff>361950</xdr:colOff>
      <xdr:row>1</xdr:row>
      <xdr:rowOff>517898</xdr:rowOff>
    </xdr:to>
    <xdr:sp macro="[0]!Feuil11.Afficher_Form_Modif_Entrées" textlink="">
      <xdr:nvSpPr>
        <xdr:cNvPr id="8" name="Rectangle à coins arrondis 7"/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430044</xdr:colOff>
      <xdr:row>1</xdr:row>
      <xdr:rowOff>66675</xdr:rowOff>
    </xdr:from>
    <xdr:to>
      <xdr:col>1</xdr:col>
      <xdr:colOff>877719</xdr:colOff>
      <xdr:row>1</xdr:row>
      <xdr:rowOff>517898</xdr:rowOff>
    </xdr:to>
    <xdr:sp macro="[0]!Feuil11.Trier_Entrées" textlink="">
      <xdr:nvSpPr>
        <xdr:cNvPr id="9" name="Rectangle à coins arrondis 8"/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559805</xdr:colOff>
      <xdr:row>1</xdr:row>
      <xdr:rowOff>67954</xdr:rowOff>
    </xdr:from>
    <xdr:to>
      <xdr:col>2</xdr:col>
      <xdr:colOff>1006373</xdr:colOff>
      <xdr:row>1</xdr:row>
      <xdr:rowOff>526405</xdr:rowOff>
    </xdr:to>
    <xdr:sp macro="" textlink="">
      <xdr:nvSpPr>
        <xdr:cNvPr id="10" name="Bouton_Accueil">
          <a:hlinkClick xmlns:r="http://schemas.openxmlformats.org/officeDocument/2006/relationships" r:id="rId1" tooltip="Accueil"/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1081254</xdr:colOff>
      <xdr:row>1</xdr:row>
      <xdr:rowOff>71321</xdr:rowOff>
    </xdr:from>
    <xdr:to>
      <xdr:col>2</xdr:col>
      <xdr:colOff>1532056</xdr:colOff>
      <xdr:row>1</xdr:row>
      <xdr:rowOff>529772</xdr:rowOff>
    </xdr:to>
    <xdr:sp macro="[0]!Enregistrer" textlink="">
      <xdr:nvSpPr>
        <xdr:cNvPr id="11" name="Bouton_Accueil"/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133350</xdr:colOff>
      <xdr:row>143</xdr:row>
      <xdr:rowOff>161925</xdr:rowOff>
    </xdr:from>
    <xdr:to>
      <xdr:col>0</xdr:col>
      <xdr:colOff>581025</xdr:colOff>
      <xdr:row>146</xdr:row>
      <xdr:rowOff>41648</xdr:rowOff>
    </xdr:to>
    <xdr:sp macro="[0]!Feuil11.Afficher_Form_Ajout_Entrées" textlink="">
      <xdr:nvSpPr>
        <xdr:cNvPr id="12" name="Rectangle à coins arrondis 11"/>
        <xdr:cNvSpPr/>
      </xdr:nvSpPr>
      <xdr:spPr>
        <a:xfrm>
          <a:off x="133350" y="282987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928008</xdr:colOff>
      <xdr:row>143</xdr:row>
      <xdr:rowOff>161925</xdr:rowOff>
    </xdr:from>
    <xdr:to>
      <xdr:col>2</xdr:col>
      <xdr:colOff>434408</xdr:colOff>
      <xdr:row>146</xdr:row>
      <xdr:rowOff>41648</xdr:rowOff>
    </xdr:to>
    <xdr:sp macro="[0]!Feuil11.Supprimer_Entrées" textlink="">
      <xdr:nvSpPr>
        <xdr:cNvPr id="13" name="Rectangle à coins arrondis 12"/>
        <xdr:cNvSpPr/>
      </xdr:nvSpPr>
      <xdr:spPr>
        <a:xfrm>
          <a:off x="1690008" y="282987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647700</xdr:colOff>
      <xdr:row>143</xdr:row>
      <xdr:rowOff>161925</xdr:rowOff>
    </xdr:from>
    <xdr:to>
      <xdr:col>1</xdr:col>
      <xdr:colOff>333375</xdr:colOff>
      <xdr:row>146</xdr:row>
      <xdr:rowOff>41648</xdr:rowOff>
    </xdr:to>
    <xdr:sp macro="[0]!Feuil11.Afficher_Form_Modif_Entrées" textlink="">
      <xdr:nvSpPr>
        <xdr:cNvPr id="14" name="Rectangle à coins arrondis 13"/>
        <xdr:cNvSpPr/>
      </xdr:nvSpPr>
      <xdr:spPr>
        <a:xfrm>
          <a:off x="647700" y="282987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401469</xdr:colOff>
      <xdr:row>143</xdr:row>
      <xdr:rowOff>161925</xdr:rowOff>
    </xdr:from>
    <xdr:to>
      <xdr:col>1</xdr:col>
      <xdr:colOff>849144</xdr:colOff>
      <xdr:row>146</xdr:row>
      <xdr:rowOff>41648</xdr:rowOff>
    </xdr:to>
    <xdr:sp macro="[0]!Feuil11.Trier_Entrées" textlink="">
      <xdr:nvSpPr>
        <xdr:cNvPr id="15" name="Rectangle à coins arrondis 14"/>
        <xdr:cNvSpPr/>
      </xdr:nvSpPr>
      <xdr:spPr>
        <a:xfrm>
          <a:off x="1163469" y="282987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531230</xdr:colOff>
      <xdr:row>143</xdr:row>
      <xdr:rowOff>163204</xdr:rowOff>
    </xdr:from>
    <xdr:to>
      <xdr:col>2</xdr:col>
      <xdr:colOff>977798</xdr:colOff>
      <xdr:row>146</xdr:row>
      <xdr:rowOff>50155</xdr:rowOff>
    </xdr:to>
    <xdr:sp macro="" textlink="">
      <xdr:nvSpPr>
        <xdr:cNvPr id="1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36205" y="28300054"/>
          <a:ext cx="446568" cy="458451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1052679</xdr:colOff>
      <xdr:row>143</xdr:row>
      <xdr:rowOff>166571</xdr:rowOff>
    </xdr:from>
    <xdr:to>
      <xdr:col>2</xdr:col>
      <xdr:colOff>1503481</xdr:colOff>
      <xdr:row>146</xdr:row>
      <xdr:rowOff>53522</xdr:rowOff>
    </xdr:to>
    <xdr:sp macro="[0]!Enregistrer" textlink="">
      <xdr:nvSpPr>
        <xdr:cNvPr id="17" name="Bouton_Accueil"/>
        <xdr:cNvSpPr/>
      </xdr:nvSpPr>
      <xdr:spPr>
        <a:xfrm>
          <a:off x="2757654" y="28303421"/>
          <a:ext cx="450802" cy="458451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1</xdr:row>
      <xdr:rowOff>56091</xdr:rowOff>
    </xdr:from>
    <xdr:to>
      <xdr:col>0</xdr:col>
      <xdr:colOff>552450</xdr:colOff>
      <xdr:row>1</xdr:row>
      <xdr:rowOff>507314</xdr:rowOff>
    </xdr:to>
    <xdr:sp macro="[0]!Feuil12.Afficher_Form_Ajout_Sorties" textlink="">
      <xdr:nvSpPr>
        <xdr:cNvPr id="2" name="Rectangle à coins arrondis 1"/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861333</xdr:colOff>
      <xdr:row>1</xdr:row>
      <xdr:rowOff>56091</xdr:rowOff>
    </xdr:from>
    <xdr:to>
      <xdr:col>1</xdr:col>
      <xdr:colOff>1310708</xdr:colOff>
      <xdr:row>1</xdr:row>
      <xdr:rowOff>507314</xdr:rowOff>
    </xdr:to>
    <xdr:sp macro="[0]!Feuil12.Supprimer_Sorties" textlink="">
      <xdr:nvSpPr>
        <xdr:cNvPr id="3" name="Rectangle à coins arrondis 2"/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619125</xdr:colOff>
      <xdr:row>1</xdr:row>
      <xdr:rowOff>56091</xdr:rowOff>
    </xdr:from>
    <xdr:to>
      <xdr:col>1</xdr:col>
      <xdr:colOff>266700</xdr:colOff>
      <xdr:row>1</xdr:row>
      <xdr:rowOff>507314</xdr:rowOff>
    </xdr:to>
    <xdr:sp macro="[0]!Feuil12.Afficher_Form_Modif_Sorties" textlink="">
      <xdr:nvSpPr>
        <xdr:cNvPr id="4" name="Rectangle à coins arrondis 3"/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334794</xdr:colOff>
      <xdr:row>1</xdr:row>
      <xdr:rowOff>56091</xdr:rowOff>
    </xdr:from>
    <xdr:to>
      <xdr:col>1</xdr:col>
      <xdr:colOff>782469</xdr:colOff>
      <xdr:row>1</xdr:row>
      <xdr:rowOff>507314</xdr:rowOff>
    </xdr:to>
    <xdr:sp macro="[0]!Feuil12.Trier_Sorties" textlink="">
      <xdr:nvSpPr>
        <xdr:cNvPr id="5" name="Rectangle à coins arrondis 4"/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</xdr:row>
      <xdr:rowOff>57370</xdr:rowOff>
    </xdr:from>
    <xdr:to>
      <xdr:col>1</xdr:col>
      <xdr:colOff>1854098</xdr:colOff>
      <xdr:row>1</xdr:row>
      <xdr:rowOff>515821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1928979</xdr:colOff>
      <xdr:row>1</xdr:row>
      <xdr:rowOff>60737</xdr:rowOff>
    </xdr:from>
    <xdr:to>
      <xdr:col>2</xdr:col>
      <xdr:colOff>169981</xdr:colOff>
      <xdr:row>1</xdr:row>
      <xdr:rowOff>519188</xdr:rowOff>
    </xdr:to>
    <xdr:sp macro="[0]!Enregistrer" textlink="">
      <xdr:nvSpPr>
        <xdr:cNvPr id="7" name="Bouton_Accueil"/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absolute">
    <xdr:from>
      <xdr:col>4</xdr:col>
      <xdr:colOff>363008</xdr:colOff>
      <xdr:row>1</xdr:row>
      <xdr:rowOff>131233</xdr:rowOff>
    </xdr:from>
    <xdr:to>
      <xdr:col>4</xdr:col>
      <xdr:colOff>1720154</xdr:colOff>
      <xdr:row>1</xdr:row>
      <xdr:rowOff>592859</xdr:rowOff>
    </xdr:to>
    <xdr:sp macro="[0]!gainsorties" textlink="">
      <xdr:nvSpPr>
        <xdr:cNvPr id="8" name="Bouton_Accueil"/>
        <xdr:cNvSpPr/>
      </xdr:nvSpPr>
      <xdr:spPr>
        <a:xfrm>
          <a:off x="5781675" y="406400"/>
          <a:ext cx="1357146" cy="461626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Gain</a:t>
          </a:r>
        </a:p>
      </xdr:txBody>
    </xdr:sp>
    <xdr:clientData fPrintsWithSheet="0"/>
  </xdr:twoCellAnchor>
  <xdr:twoCellAnchor editAs="absolute">
    <xdr:from>
      <xdr:col>0</xdr:col>
      <xdr:colOff>104775</xdr:colOff>
      <xdr:row>116</xdr:row>
      <xdr:rowOff>3175</xdr:rowOff>
    </xdr:from>
    <xdr:to>
      <xdr:col>0</xdr:col>
      <xdr:colOff>552450</xdr:colOff>
      <xdr:row>118</xdr:row>
      <xdr:rowOff>73398</xdr:rowOff>
    </xdr:to>
    <xdr:sp macro="[0]!Feuil12.Afficher_Form_Ajout_Sorties" textlink="">
      <xdr:nvSpPr>
        <xdr:cNvPr id="9" name="Rectangle à coins arrondis 8"/>
        <xdr:cNvSpPr/>
      </xdr:nvSpPr>
      <xdr:spPr>
        <a:xfrm>
          <a:off x="104775" y="229266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861333</xdr:colOff>
      <xdr:row>116</xdr:row>
      <xdr:rowOff>3175</xdr:rowOff>
    </xdr:from>
    <xdr:to>
      <xdr:col>1</xdr:col>
      <xdr:colOff>1310708</xdr:colOff>
      <xdr:row>118</xdr:row>
      <xdr:rowOff>73398</xdr:rowOff>
    </xdr:to>
    <xdr:sp macro="[0]!Feuil12.Supprimer_Sorties" textlink="">
      <xdr:nvSpPr>
        <xdr:cNvPr id="10" name="Rectangle à coins arrondis 9"/>
        <xdr:cNvSpPr/>
      </xdr:nvSpPr>
      <xdr:spPr>
        <a:xfrm>
          <a:off x="1665666" y="229266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619125</xdr:colOff>
      <xdr:row>116</xdr:row>
      <xdr:rowOff>3175</xdr:rowOff>
    </xdr:from>
    <xdr:to>
      <xdr:col>1</xdr:col>
      <xdr:colOff>266700</xdr:colOff>
      <xdr:row>118</xdr:row>
      <xdr:rowOff>73398</xdr:rowOff>
    </xdr:to>
    <xdr:sp macro="[0]!Feuil12.Afficher_Form_Modif_Sorties" textlink="">
      <xdr:nvSpPr>
        <xdr:cNvPr id="11" name="Rectangle à coins arrondis 10"/>
        <xdr:cNvSpPr/>
      </xdr:nvSpPr>
      <xdr:spPr>
        <a:xfrm>
          <a:off x="619125" y="22926675"/>
          <a:ext cx="451908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334794</xdr:colOff>
      <xdr:row>116</xdr:row>
      <xdr:rowOff>3175</xdr:rowOff>
    </xdr:from>
    <xdr:to>
      <xdr:col>1</xdr:col>
      <xdr:colOff>782469</xdr:colOff>
      <xdr:row>118</xdr:row>
      <xdr:rowOff>73398</xdr:rowOff>
    </xdr:to>
    <xdr:sp macro="[0]!Feuil12.Trier_Sorties" textlink="">
      <xdr:nvSpPr>
        <xdr:cNvPr id="12" name="Rectangle à coins arrondis 11"/>
        <xdr:cNvSpPr/>
      </xdr:nvSpPr>
      <xdr:spPr>
        <a:xfrm>
          <a:off x="1139127" y="229266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116</xdr:row>
      <xdr:rowOff>4454</xdr:rowOff>
    </xdr:from>
    <xdr:to>
      <xdr:col>1</xdr:col>
      <xdr:colOff>1854098</xdr:colOff>
      <xdr:row>118</xdr:row>
      <xdr:rowOff>81905</xdr:rowOff>
    </xdr:to>
    <xdr:sp macro="" textlink="">
      <xdr:nvSpPr>
        <xdr:cNvPr id="13" name="Bouton_Accueil">
          <a:hlinkClick xmlns:r="http://schemas.openxmlformats.org/officeDocument/2006/relationships" r:id="rId1" tooltip="Accueil"/>
        </xdr:cNvPr>
        <xdr:cNvSpPr/>
      </xdr:nvSpPr>
      <xdr:spPr>
        <a:xfrm>
          <a:off x="2211863" y="22927954"/>
          <a:ext cx="446568" cy="458451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1928979</xdr:colOff>
      <xdr:row>116</xdr:row>
      <xdr:rowOff>7821</xdr:rowOff>
    </xdr:from>
    <xdr:to>
      <xdr:col>2</xdr:col>
      <xdr:colOff>169981</xdr:colOff>
      <xdr:row>118</xdr:row>
      <xdr:rowOff>85272</xdr:rowOff>
    </xdr:to>
    <xdr:sp macro="[0]!Enregistrer" textlink="">
      <xdr:nvSpPr>
        <xdr:cNvPr id="14" name="Bouton_Accueil"/>
        <xdr:cNvSpPr/>
      </xdr:nvSpPr>
      <xdr:spPr>
        <a:xfrm>
          <a:off x="2733312" y="22931321"/>
          <a:ext cx="452919" cy="458451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absolute">
    <xdr:from>
      <xdr:col>4</xdr:col>
      <xdr:colOff>426504</xdr:colOff>
      <xdr:row>116</xdr:row>
      <xdr:rowOff>25400</xdr:rowOff>
    </xdr:from>
    <xdr:to>
      <xdr:col>4</xdr:col>
      <xdr:colOff>1783650</xdr:colOff>
      <xdr:row>118</xdr:row>
      <xdr:rowOff>106026</xdr:rowOff>
    </xdr:to>
    <xdr:sp macro="[0]!gainsorties" textlink="">
      <xdr:nvSpPr>
        <xdr:cNvPr id="15" name="Bouton_Accueil"/>
        <xdr:cNvSpPr/>
      </xdr:nvSpPr>
      <xdr:spPr>
        <a:xfrm>
          <a:off x="5845171" y="22948900"/>
          <a:ext cx="1357146" cy="461626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Gain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28575</xdr:rowOff>
    </xdr:from>
    <xdr:to>
      <xdr:col>0</xdr:col>
      <xdr:colOff>609600</xdr:colOff>
      <xdr:row>1</xdr:row>
      <xdr:rowOff>479798</xdr:rowOff>
    </xdr:to>
    <xdr:sp macro="[0]!Feuil4.Afficher_Form_Ajout_Techniciens" textlink="">
      <xdr:nvSpPr>
        <xdr:cNvPr id="2" name="Rectangle à coins arrondis 1"/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1718583</xdr:colOff>
      <xdr:row>1</xdr:row>
      <xdr:rowOff>28575</xdr:rowOff>
    </xdr:from>
    <xdr:to>
      <xdr:col>0</xdr:col>
      <xdr:colOff>2167958</xdr:colOff>
      <xdr:row>1</xdr:row>
      <xdr:rowOff>479798</xdr:rowOff>
    </xdr:to>
    <xdr:sp macro="[0]!Feuil4.Supprimer_Techniciens" textlink="">
      <xdr:nvSpPr>
        <xdr:cNvPr id="3" name="Rectangle à coins arrondis 2"/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28575</xdr:rowOff>
    </xdr:from>
    <xdr:to>
      <xdr:col>0</xdr:col>
      <xdr:colOff>1123950</xdr:colOff>
      <xdr:row>1</xdr:row>
      <xdr:rowOff>479798</xdr:rowOff>
    </xdr:to>
    <xdr:sp macro="[0]!Feuil4.Afficher_Form_Modif_Techniciens" textlink="">
      <xdr:nvSpPr>
        <xdr:cNvPr id="4" name="Rectangle à coins arrondis 3"/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1192044</xdr:colOff>
      <xdr:row>1</xdr:row>
      <xdr:rowOff>28575</xdr:rowOff>
    </xdr:from>
    <xdr:to>
      <xdr:col>0</xdr:col>
      <xdr:colOff>1639719</xdr:colOff>
      <xdr:row>1</xdr:row>
      <xdr:rowOff>479798</xdr:rowOff>
    </xdr:to>
    <xdr:sp macro="[0]!Feuil4.Trier_Techniciens" textlink="">
      <xdr:nvSpPr>
        <xdr:cNvPr id="5" name="Rectangle à coins arrondis 4"/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2264780</xdr:colOff>
      <xdr:row>1</xdr:row>
      <xdr:rowOff>29854</xdr:rowOff>
    </xdr:from>
    <xdr:to>
      <xdr:col>0</xdr:col>
      <xdr:colOff>2711348</xdr:colOff>
      <xdr:row>1</xdr:row>
      <xdr:rowOff>488305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2786229</xdr:colOff>
      <xdr:row>1</xdr:row>
      <xdr:rowOff>33221</xdr:rowOff>
    </xdr:from>
    <xdr:to>
      <xdr:col>1</xdr:col>
      <xdr:colOff>131881</xdr:colOff>
      <xdr:row>1</xdr:row>
      <xdr:rowOff>491672</xdr:rowOff>
    </xdr:to>
    <xdr:sp macro="[0]!Enregistrer" textlink="">
      <xdr:nvSpPr>
        <xdr:cNvPr id="7" name="Bouton_Accueil"/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57150</xdr:rowOff>
    </xdr:from>
    <xdr:to>
      <xdr:col>0</xdr:col>
      <xdr:colOff>523875</xdr:colOff>
      <xdr:row>1</xdr:row>
      <xdr:rowOff>508373</xdr:rowOff>
    </xdr:to>
    <xdr:sp macro="[0]!Feuil9.Afficher_Form_Ajout_Fournisseurs" textlink="">
      <xdr:nvSpPr>
        <xdr:cNvPr id="2" name="Rectangle à coins arrondis 1"/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1632858</xdr:colOff>
      <xdr:row>1</xdr:row>
      <xdr:rowOff>57150</xdr:rowOff>
    </xdr:from>
    <xdr:to>
      <xdr:col>0</xdr:col>
      <xdr:colOff>2082233</xdr:colOff>
      <xdr:row>1</xdr:row>
      <xdr:rowOff>508373</xdr:rowOff>
    </xdr:to>
    <xdr:sp macro="[0]!Feuil9.Supprimer_Fournisseurs" textlink="">
      <xdr:nvSpPr>
        <xdr:cNvPr id="3" name="Rectangle à coins arrondis 2"/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590550</xdr:colOff>
      <xdr:row>1</xdr:row>
      <xdr:rowOff>57150</xdr:rowOff>
    </xdr:from>
    <xdr:to>
      <xdr:col>0</xdr:col>
      <xdr:colOff>1038225</xdr:colOff>
      <xdr:row>1</xdr:row>
      <xdr:rowOff>508373</xdr:rowOff>
    </xdr:to>
    <xdr:sp macro="[0]!Feuil9.Afficher_Form_Modif_Fournisseurs" textlink="">
      <xdr:nvSpPr>
        <xdr:cNvPr id="4" name="Rectangle à coins arrondis 3"/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57150</xdr:rowOff>
    </xdr:from>
    <xdr:to>
      <xdr:col>0</xdr:col>
      <xdr:colOff>1553994</xdr:colOff>
      <xdr:row>1</xdr:row>
      <xdr:rowOff>508373</xdr:rowOff>
    </xdr:to>
    <xdr:sp macro="[0]!Feuil9.Trier_Fournisseurs" textlink="">
      <xdr:nvSpPr>
        <xdr:cNvPr id="5" name="Rectangle à coins arrondis 4"/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2179055</xdr:colOff>
      <xdr:row>1</xdr:row>
      <xdr:rowOff>58429</xdr:rowOff>
    </xdr:from>
    <xdr:to>
      <xdr:col>0</xdr:col>
      <xdr:colOff>2625623</xdr:colOff>
      <xdr:row>1</xdr:row>
      <xdr:rowOff>516880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2700504</xdr:colOff>
      <xdr:row>1</xdr:row>
      <xdr:rowOff>61796</xdr:rowOff>
    </xdr:from>
    <xdr:to>
      <xdr:col>1</xdr:col>
      <xdr:colOff>46156</xdr:colOff>
      <xdr:row>1</xdr:row>
      <xdr:rowOff>520247</xdr:rowOff>
    </xdr:to>
    <xdr:sp macro="[0]!Enregistrer" textlink="">
      <xdr:nvSpPr>
        <xdr:cNvPr id="7" name="Bouton_Accueil"/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1</xdr:row>
      <xdr:rowOff>47625</xdr:rowOff>
    </xdr:from>
    <xdr:to>
      <xdr:col>0</xdr:col>
      <xdr:colOff>542925</xdr:colOff>
      <xdr:row>1</xdr:row>
      <xdr:rowOff>498848</xdr:rowOff>
    </xdr:to>
    <xdr:sp macro="[0]!Feuil10.Afficher_Form_Ajout_Catégories" textlink="">
      <xdr:nvSpPr>
        <xdr:cNvPr id="2" name="Rectangle à coins arrondis 1"/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1651908</xdr:colOff>
      <xdr:row>1</xdr:row>
      <xdr:rowOff>47625</xdr:rowOff>
    </xdr:from>
    <xdr:to>
      <xdr:col>0</xdr:col>
      <xdr:colOff>2101283</xdr:colOff>
      <xdr:row>1</xdr:row>
      <xdr:rowOff>498848</xdr:rowOff>
    </xdr:to>
    <xdr:sp macro="[0]!Feuil10.Supprimer_Catégories" textlink="">
      <xdr:nvSpPr>
        <xdr:cNvPr id="3" name="Rectangle à coins arrondis 2"/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47625</xdr:rowOff>
    </xdr:from>
    <xdr:to>
      <xdr:col>0</xdr:col>
      <xdr:colOff>1057275</xdr:colOff>
      <xdr:row>1</xdr:row>
      <xdr:rowOff>498848</xdr:rowOff>
    </xdr:to>
    <xdr:sp macro="[0]!Feuil10.Afficher_Form_Modif_Catégories" textlink="">
      <xdr:nvSpPr>
        <xdr:cNvPr id="4" name="Rectangle à coins arrondis 3"/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1125369</xdr:colOff>
      <xdr:row>1</xdr:row>
      <xdr:rowOff>47625</xdr:rowOff>
    </xdr:from>
    <xdr:to>
      <xdr:col>0</xdr:col>
      <xdr:colOff>1573044</xdr:colOff>
      <xdr:row>1</xdr:row>
      <xdr:rowOff>498848</xdr:rowOff>
    </xdr:to>
    <xdr:sp macro="[0]!Feuil10.Trier_Catégories" textlink="">
      <xdr:nvSpPr>
        <xdr:cNvPr id="5" name="Rectangle à coins arrondis 4"/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2198105</xdr:colOff>
      <xdr:row>1</xdr:row>
      <xdr:rowOff>48904</xdr:rowOff>
    </xdr:from>
    <xdr:to>
      <xdr:col>0</xdr:col>
      <xdr:colOff>2644673</xdr:colOff>
      <xdr:row>1</xdr:row>
      <xdr:rowOff>507355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2719554</xdr:colOff>
      <xdr:row>1</xdr:row>
      <xdr:rowOff>52271</xdr:rowOff>
    </xdr:from>
    <xdr:to>
      <xdr:col>1</xdr:col>
      <xdr:colOff>65206</xdr:colOff>
      <xdr:row>1</xdr:row>
      <xdr:rowOff>510722</xdr:rowOff>
    </xdr:to>
    <xdr:sp macro="[0]!Enregistrer" textlink="">
      <xdr:nvSpPr>
        <xdr:cNvPr id="7" name="Bouton_Accueil"/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85725</xdr:rowOff>
    </xdr:from>
    <xdr:to>
      <xdr:col>10</xdr:col>
      <xdr:colOff>903768</xdr:colOff>
      <xdr:row>0</xdr:row>
      <xdr:rowOff>508060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10</xdr:col>
      <xdr:colOff>978649</xdr:colOff>
      <xdr:row>0</xdr:row>
      <xdr:rowOff>89092</xdr:rowOff>
    </xdr:from>
    <xdr:to>
      <xdr:col>11</xdr:col>
      <xdr:colOff>29276</xdr:colOff>
      <xdr:row>0</xdr:row>
      <xdr:rowOff>511427</xdr:rowOff>
    </xdr:to>
    <xdr:sp macro="[0]!Enregistrer" textlink="">
      <xdr:nvSpPr>
        <xdr:cNvPr id="3" name="Bouton_Accueil"/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/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3</xdr:col>
      <xdr:colOff>600074</xdr:colOff>
      <xdr:row>0</xdr:row>
      <xdr:rowOff>152398</xdr:rowOff>
    </xdr:from>
    <xdr:ext cx="7134225" cy="4781551"/>
    <xdr:sp macro="" textlink="">
      <xdr:nvSpPr>
        <xdr:cNvPr id="5" name="ZoneTexte 4"/>
        <xdr:cNvSpPr txBox="1"/>
      </xdr:nvSpPr>
      <xdr:spPr>
        <a:xfrm>
          <a:off x="5324474" y="152398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r>
            <a:rPr lang="fr-FR" sz="1100"/>
            <a:t/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Techniciens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Technicien.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Techniciens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="1" baseline="0"/>
            <a:t>6 - Exploiter les Statistiques</a:t>
          </a: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ck Vincent Boris LOUBELOT [MTN-CG PNR]" refreshedDate="43047.641258680553" createdVersion="4" refreshedVersion="5" minRefreshableVersion="3" recordCount="94">
  <cacheSource type="worksheet">
    <worksheetSource name="Pièces"/>
  </cacheSource>
  <cacheFields count="10">
    <cacheField name="Pièce" numFmtId="0">
      <sharedItems containsBlank="1"/>
    </cacheField>
    <cacheField name="Catégorie" numFmtId="0">
      <sharedItems containsBlank="1" count="13">
        <s v="accesoires telephone"/>
        <s v="TELEPHONE"/>
        <s v="accesoires PC"/>
        <s v="CABLE"/>
        <s v="stockage"/>
        <s v="Chargeur"/>
        <s v="..."/>
        <m/>
        <s v="Accessoires" u="1"/>
        <s v="Consommables" u="1"/>
        <s v="Assemblage" u="1"/>
        <s v="Environnement électrique" u="1"/>
        <s v="Imprimantes" u="1"/>
      </sharedItems>
    </cacheField>
    <cacheField name="Stock initial" numFmtId="1">
      <sharedItems containsString="0" containsBlank="1" containsNumber="1" containsInteger="1" minValue="0" maxValue="0"/>
    </cacheField>
    <cacheField name="Stock actuel" numFmtId="1">
      <sharedItems containsString="0" containsBlank="1" containsNumber="1" containsInteger="1" minValue="0" maxValue="47"/>
    </cacheField>
    <cacheField name="Seuil d'alerte" numFmtId="0">
      <sharedItems containsMixedTypes="1" containsNumber="1" containsInteger="1" minValue="0" maxValue="0"/>
    </cacheField>
    <cacheField name="Descriptif" numFmtId="0">
      <sharedItems containsBlank="1" containsMixedTypes="1" containsNumber="1" containsInteger="1" minValue="150" maxValue="4700"/>
    </cacheField>
    <cacheField name="Stockage" numFmtId="0">
      <sharedItems containsBlank="1" containsMixedTypes="1" containsNumber="1" containsInteger="1" minValue="80" maxValue="3800"/>
    </cacheField>
    <cacheField name="Observations" numFmtId="0">
      <sharedItems containsBlank="1" containsMixedTypes="1" containsNumber="1" containsInteger="1" minValue="500" maxValue="500"/>
    </cacheField>
    <cacheField name="Entrées" numFmtId="0">
      <sharedItems containsMixedTypes="1" containsNumber="1" containsInteger="1" minValue="1" maxValue="52"/>
    </cacheField>
    <cacheField name="Sorties" numFmtId="0">
      <sharedItems containsMixedTypes="1" containsNumber="1" containsInteger="1" minValue="0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ack Vincent Boris LOUBELOT [MTN-CG PNR]" refreshedDate="43047.641259143522" createdVersion="4" refreshedVersion="5" minRefreshableVersion="3" recordCount="140">
  <cacheSource type="worksheet">
    <worksheetSource name="Entrées"/>
  </cacheSource>
  <cacheFields count="9">
    <cacheField name="Date" numFmtId="0">
      <sharedItems containsNonDate="0" containsDate="1" containsString="0" containsBlank="1" minDate="2016-12-05T00:00:00" maxDate="2017-01-10T00:00:00" count="26">
        <d v="2016-12-05T00:00:00"/>
        <d v="2016-12-07T00:00:00"/>
        <d v="2016-12-08T00:00:00"/>
        <d v="2016-12-10T00:00:00"/>
        <d v="2016-12-11T00:00:00"/>
        <d v="2016-12-12T00:00:00"/>
        <d v="2016-12-13T00:00:00"/>
        <d v="2016-12-14T00:00:00"/>
        <d v="2016-12-15T00:00:00"/>
        <d v="2016-12-17T00:00:00"/>
        <d v="2016-12-18T00:00:00"/>
        <d v="2016-12-19T00:00:00"/>
        <d v="2016-12-20T00:00:00"/>
        <d v="2016-12-22T00:00:00"/>
        <d v="2016-12-24T00:00:00"/>
        <d v="2016-12-25T00:00:00"/>
        <d v="2016-12-26T00:00:00"/>
        <d v="2016-12-29T00:00:00"/>
        <d v="2016-12-31T00:00:00"/>
        <d v="2017-01-01T00:00:00"/>
        <d v="2017-01-03T00:00:00"/>
        <d v="2017-01-04T00:00:00"/>
        <d v="2017-01-07T00:00:00"/>
        <d v="2017-01-08T00:00:00"/>
        <d v="2017-01-09T00:00:00"/>
        <m/>
      </sharedItems>
      <fieldGroup par="8" base="0">
        <rangePr groupBy="months" startDate="2016-12-05T00:00:00" endDate="2017-01-10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1/2017"/>
        </groupItems>
      </fieldGroup>
    </cacheField>
    <cacheField name="Référence commande" numFmtId="0">
      <sharedItems containsBlank="1"/>
    </cacheField>
    <cacheField name="Pièce" numFmtId="0">
      <sharedItems containsBlank="1" count="98">
        <s v="adaptateur sim "/>
        <s v="exciteur batterie"/>
        <s v="alcatel G.F"/>
        <s v="alcatel P.F"/>
        <s v="alcatel Plyant"/>
        <s v="bafle pc"/>
        <s v="bague smartphone"/>
        <s v="batterie huawei"/>
        <s v="batterie nokia"/>
        <s v="batterie samsung "/>
        <s v="bluetooth"/>
        <s v="cable JACK G.F"/>
        <s v="cable JACK P.F"/>
        <s v="cable mini usb"/>
        <s v="cable mini usb to usb"/>
        <s v="cable mini usb-to-usb carton"/>
        <s v="cable multiple"/>
        <s v="cable usb"/>
        <s v="cable USB P8 condor"/>
        <s v="cable usb p8 long"/>
        <s v="camera PC"/>
        <s v="Carte M 4Go "/>
        <s v="casque sans fil"/>
        <s v="chargeur 200"/>
        <s v="chargeur auto"/>
        <s v="chargeur auto tete2 USB"/>
        <s v="chargeur E250"/>
        <s v="chargeur LONIO A2271"/>
        <s v="chargeur LONIO C331"/>
        <s v="chargeur LONIO DL-T001"/>
        <s v="chargeur N70"/>
        <s v="clé USB 8 Go toshiba "/>
        <s v="ecouteur nokia"/>
        <s v="ecouteur samsung "/>
        <s v="incassable"/>
        <s v="lampe LED Bureau"/>
        <s v="lampe LED SHUNS"/>
        <s v="lampe LED USB"/>
        <s v="lecteur CM"/>
        <s v="lecteur mini USB"/>
        <s v="modulateur "/>
        <s v="modulateur auto"/>
        <s v="pochette A1000"/>
        <s v="pochette P8.P6"/>
        <s v="pochette TAB"/>
        <s v="porte feuille femme"/>
        <s v="power bank 12000Mh"/>
        <s v="power bank 20000Mh"/>
        <s v="power bank 5000Mh"/>
        <s v="produit netoyant"/>
        <s v="samsung"/>
        <s v="samsung duos"/>
        <s v="samsung radio"/>
        <s v="Selfi G.F"/>
        <s v="selfi P.F"/>
        <s v="souris fil"/>
        <s v="souris sans fil"/>
        <s v="tete chargeur "/>
        <s v="ventilo"/>
        <s v="chargeur sony"/>
        <s v="chargeur Iphone4"/>
        <s v="pochette iphone 5"/>
        <s v="cable aux data"/>
        <s v="chargeur auto Iphone 5"/>
        <s v="ecouteur MI"/>
        <s v="ecouteur TDK"/>
        <s v="incassable CND A8"/>
        <s v="power bank 8000Mh"/>
        <s v="casque pc "/>
        <s v="lampe G.F "/>
        <s v="clavier pc fil"/>
        <s v="chargeur LONIO DL-C29"/>
        <s v="chargeur auto tete USB"/>
        <s v="bluetooth vert"/>
        <s v="cable iphone4"/>
        <s v="chargeur galaxy 2 in 1"/>
        <s v="cable multiple new"/>
        <s v="cable multiple noir"/>
        <s v="casque bluetooth"/>
        <s v="chargeur auto Iphone 4"/>
        <s v="clavier pc sans fil + souris"/>
        <s v="LED chandelle"/>
        <s v="pochette mini"/>
        <s v="tete usb auto new"/>
        <s v="USB 3 OTG"/>
        <s v="modulateur blanc"/>
        <s v="Carte M 8Go"/>
        <s v="chargeur LG"/>
        <s v="tete USB 2 sortie"/>
        <s v="chargeur samsung j600"/>
        <s v="ecouteur samsung J600"/>
        <s v="cable iphone5"/>
        <s v="lecteur CM new"/>
        <m/>
        <s v="cable usb iphone4" u="1"/>
        <s v="clavier sans fil + souris" u="1"/>
        <s v="cable miniusb-to-USB carton" u="1"/>
        <s v="USB 8 Go toshiba " u="1"/>
      </sharedItems>
    </cacheField>
    <cacheField name="Fournisseur" numFmtId="0">
      <sharedItems containsBlank="1" containsMixedTypes="1" containsNumber="1" containsInteger="1" minValue="2" maxValue="2" count="3">
        <s v="ETS NIDAA"/>
        <m/>
        <n v="2" u="1"/>
      </sharedItems>
    </cacheField>
    <cacheField name="Quantité" numFmtId="1">
      <sharedItems containsString="0" containsBlank="1" containsNumber="1" containsInteger="1" minValue="1" maxValue="42" count="15">
        <n v="1"/>
        <n v="3"/>
        <n v="2"/>
        <n v="8"/>
        <n v="5"/>
        <n v="4"/>
        <n v="9"/>
        <n v="7"/>
        <n v="20"/>
        <n v="14"/>
        <n v="42"/>
        <n v="10"/>
        <n v="12"/>
        <n v="6"/>
        <m/>
      </sharedItems>
    </cacheField>
    <cacheField name="PUHT" numFmtId="168">
      <sharedItems containsString="0" containsBlank="1" containsNumber="1" containsInteger="1" minValue="150" maxValue="4700" count="27">
        <n v="150"/>
        <n v="200"/>
        <n v="4700"/>
        <n v="2200"/>
        <n v="3500"/>
        <n v="600"/>
        <n v="300"/>
        <n v="800"/>
        <n v="250"/>
        <n v="1100"/>
        <n v="500"/>
        <n v="900"/>
        <n v="1200"/>
        <n v="850"/>
        <n v="400"/>
        <n v="1500"/>
        <n v="2000"/>
        <n v="2800"/>
        <n v="3200"/>
        <n v="3000"/>
        <n v="1800"/>
        <n v="700"/>
        <n v="1000"/>
        <n v="1600"/>
        <n v="750"/>
        <n v="350"/>
        <m/>
      </sharedItems>
    </cacheField>
    <cacheField name="Montant HT" numFmtId="168">
      <sharedItems containsString="0" containsBlank="1" containsNumber="1" containsInteger="1" minValue="150" maxValue="12600" count="39">
        <n v="150"/>
        <n v="600"/>
        <n v="4700"/>
        <n v="2200"/>
        <n v="3500"/>
        <n v="2400"/>
        <n v="2000"/>
        <n v="500"/>
        <n v="1500"/>
        <n v="800"/>
        <n v="1800"/>
        <n v="200"/>
        <n v="1000"/>
        <n v="900"/>
        <n v="4200"/>
        <n v="1200"/>
        <n v="4000"/>
        <n v="2800"/>
        <n v="1700"/>
        <n v="300"/>
        <n v="12600"/>
        <n v="1600"/>
        <n v="3000"/>
        <n v="400"/>
        <n v="3200"/>
        <n v="700"/>
        <n v="4400"/>
        <n v="2500"/>
        <n v="1400"/>
        <n v="6600"/>
        <n v="850"/>
        <n v="750"/>
        <n v="2700"/>
        <n v="5600"/>
        <n v="350"/>
        <m/>
        <n v="1100" u="1"/>
        <n v="250" u="1"/>
        <n v="3600" u="1"/>
      </sharedItems>
    </cacheField>
    <cacheField name="Observations" numFmtId="0">
      <sharedItems containsBlank="1"/>
    </cacheField>
    <cacheField name="Années" numFmtId="0" databaseField="0">
      <fieldGroup base="0">
        <rangePr groupBy="years" startDate="2016-12-05T00:00:00" endDate="2017-01-10T00:00:00"/>
        <groupItems count="4">
          <s v="&lt;05/12/2016"/>
          <s v="2016"/>
          <s v="2017"/>
          <s v="&gt;10/01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Mack Vincent Boris LOUBELOT [MTN-CG PNR]" refreshedDate="43047.641259490738" createdVersion="4" refreshedVersion="5" minRefreshableVersion="3" recordCount="113">
  <cacheSource type="worksheet">
    <worksheetSource name="Sorties"/>
  </cacheSource>
  <cacheFields count="6">
    <cacheField name="Date" numFmtId="0">
      <sharedItems containsNonDate="0" containsDate="1" containsString="0" containsBlank="1" minDate="2016-12-04T00:00:00" maxDate="2017-01-11T00:00:00" count="31">
        <d v="2016-12-04T00:00:00"/>
        <d v="2016-12-05T00:00:00"/>
        <d v="2016-12-06T00:00:00"/>
        <d v="2016-12-07T00:00:00"/>
        <d v="2016-12-08T00:00:00"/>
        <d v="2016-12-10T00:00:00"/>
        <d v="2016-12-12T00:00:00"/>
        <d v="2016-12-13T00:00:00"/>
        <d v="2016-12-14T00:00:00"/>
        <d v="2016-12-17T00:00:00"/>
        <d v="2016-12-18T00:00:00"/>
        <d v="2016-12-19T00:00:00"/>
        <d v="2016-12-20T00:00:00"/>
        <d v="2016-12-22T00:00:00"/>
        <d v="2016-12-24T00:00:00"/>
        <d v="2016-12-25T00:00:00"/>
        <d v="2016-12-26T00:00:00"/>
        <d v="2016-12-27T00:00:00"/>
        <d v="2016-12-28T00:00:00"/>
        <d v="2016-12-29T00:00:00"/>
        <d v="2016-12-31T00:00:00"/>
        <d v="2017-01-01T00:00:00"/>
        <d v="2017-01-02T00:00:00"/>
        <d v="2017-01-03T00:00:00"/>
        <d v="2017-01-04T00:00:00"/>
        <d v="2017-01-05T00:00:00"/>
        <d v="2017-01-07T00:00:00"/>
        <d v="2017-01-08T00:00:00"/>
        <d v="2017-01-09T00:00:00"/>
        <d v="2017-01-10T00:00:00"/>
        <m/>
      </sharedItems>
      <fieldGroup par="5" base="0">
        <rangePr groupBy="months" startDate="2016-12-04T00:00:00" endDate="2017-01-1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1/2017"/>
        </groupItems>
      </fieldGroup>
    </cacheField>
    <cacheField name="Pièce" numFmtId="0">
      <sharedItems containsBlank="1"/>
    </cacheField>
    <cacheField name="Technicien" numFmtId="0">
      <sharedItems containsBlank="1" count="9">
        <s v="abdellatif"/>
        <s v="kamel"/>
        <m/>
        <s v="Pierre" u="1"/>
        <s v="Rose" u="1"/>
        <s v="..." u="1"/>
        <s v="Louis" u="1"/>
        <s v="Gérard" u="1"/>
        <s v="Michel" u="1"/>
      </sharedItems>
    </cacheField>
    <cacheField name="Quantité" numFmtId="1">
      <sharedItems containsString="0" containsBlank="1" containsNumber="1" containsInteger="1" minValue="1" maxValue="3"/>
    </cacheField>
    <cacheField name="Observations" numFmtId="0">
      <sharedItems containsMixedTypes="1" containsNumber="1" containsInteger="1" minValue="-120" maxValue="700"/>
    </cacheField>
    <cacheField name="Années" numFmtId="0" databaseField="0">
      <fieldGroup base="0">
        <rangePr groupBy="years" startDate="2016-12-04T00:00:00" endDate="2017-01-11T00:00:00"/>
        <groupItems count="4">
          <s v="&lt;04/12/2016"/>
          <s v="2016"/>
          <s v="2017"/>
          <s v="&gt;11/01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4">
  <r>
    <s v="adaptateur sim "/>
    <x v="0"/>
    <n v="0"/>
    <n v="9"/>
    <n v="0"/>
    <n v="150"/>
    <n v="80"/>
    <m/>
    <n v="11"/>
    <n v="2"/>
  </r>
  <r>
    <s v="alcatel G.F"/>
    <x v="1"/>
    <n v="0"/>
    <n v="0"/>
    <n v="0"/>
    <n v="4700"/>
    <n v="3800"/>
    <m/>
    <n v="1"/>
    <n v="1"/>
  </r>
  <r>
    <s v="alcatel P.F"/>
    <x v="1"/>
    <n v="0"/>
    <n v="2"/>
    <n v="0"/>
    <n v="2200"/>
    <n v="1800"/>
    <m/>
    <n v="7"/>
    <n v="5"/>
  </r>
  <r>
    <s v="alcatel Plyant"/>
    <x v="1"/>
    <n v="0"/>
    <n v="1"/>
    <n v="0"/>
    <n v="3500"/>
    <n v="3200"/>
    <m/>
    <n v="1"/>
    <n v="0"/>
  </r>
  <r>
    <s v="bafle pc"/>
    <x v="2"/>
    <n v="0"/>
    <n v="1"/>
    <n v="0"/>
    <n v="600"/>
    <n v="450"/>
    <m/>
    <n v="4"/>
    <n v="3"/>
  </r>
  <r>
    <s v="bague smartphone"/>
    <x v="0"/>
    <n v="0"/>
    <n v="4"/>
    <n v="0"/>
    <n v="300"/>
    <n v="150"/>
    <m/>
    <n v="9"/>
    <n v="5"/>
  </r>
  <r>
    <s v="batterie huawei"/>
    <x v="0"/>
    <n v="0"/>
    <n v="3"/>
    <n v="0"/>
    <n v="800"/>
    <n v="400"/>
    <m/>
    <n v="3"/>
    <n v="0"/>
  </r>
  <r>
    <s v="batterie nokia"/>
    <x v="0"/>
    <n v="0"/>
    <n v="6"/>
    <n v="0"/>
    <n v="250"/>
    <n v="130"/>
    <m/>
    <n v="8"/>
    <n v="2"/>
  </r>
  <r>
    <s v="batterie samsung "/>
    <x v="0"/>
    <n v="0"/>
    <n v="9"/>
    <n v="0"/>
    <n v="250"/>
    <n v="150"/>
    <m/>
    <n v="12"/>
    <n v="3"/>
  </r>
  <r>
    <s v="bluetooth"/>
    <x v="0"/>
    <n v="0"/>
    <n v="0"/>
    <n v="0"/>
    <n v="1100"/>
    <n v="900"/>
    <m/>
    <n v="2"/>
    <n v="2"/>
  </r>
  <r>
    <s v="bluetooth vert"/>
    <x v="0"/>
    <n v="0"/>
    <n v="1"/>
    <n v="0"/>
    <n v="1000"/>
    <n v="700"/>
    <m/>
    <n v="3"/>
    <n v="2"/>
  </r>
  <r>
    <s v="cable aux data"/>
    <x v="3"/>
    <n v="0"/>
    <n v="0"/>
    <n v="0"/>
    <n v="300"/>
    <n v="180"/>
    <m/>
    <n v="1"/>
    <n v="1"/>
  </r>
  <r>
    <s v="cable iphone4"/>
    <x v="0"/>
    <n v="0"/>
    <n v="3"/>
    <n v="0"/>
    <n v="300"/>
    <n v="140"/>
    <m/>
    <n v="3"/>
    <n v="0"/>
  </r>
  <r>
    <s v="cable iphone5"/>
    <x v="0"/>
    <n v="0"/>
    <n v="4"/>
    <n v="0"/>
    <n v="300"/>
    <n v="200"/>
    <m/>
    <n v="4"/>
    <n v="0"/>
  </r>
  <r>
    <s v="cable JACK G.F"/>
    <x v="3"/>
    <n v="0"/>
    <n v="5"/>
    <n v="0"/>
    <n v="300"/>
    <n v="120"/>
    <m/>
    <n v="5"/>
    <n v="0"/>
  </r>
  <r>
    <s v="cable JACK P.F"/>
    <x v="3"/>
    <n v="0"/>
    <n v="4"/>
    <n v="0"/>
    <n v="200"/>
    <n v="100"/>
    <m/>
    <n v="4"/>
    <n v="0"/>
  </r>
  <r>
    <s v="cable mini usb"/>
    <x v="3"/>
    <n v="0"/>
    <n v="8"/>
    <n v="0"/>
    <n v="200"/>
    <n v="120"/>
    <m/>
    <n v="10"/>
    <n v="2"/>
  </r>
  <r>
    <s v="cable mini usb to usb"/>
    <x v="3"/>
    <n v="0"/>
    <n v="12"/>
    <n v="0"/>
    <n v="200"/>
    <n v="120"/>
    <m/>
    <n v="21"/>
    <n v="9"/>
  </r>
  <r>
    <s v="cable mini usb-to-usb carton"/>
    <x v="3"/>
    <n v="0"/>
    <n v="1"/>
    <n v="0"/>
    <n v="200"/>
    <n v="120"/>
    <m/>
    <n v="1"/>
    <n v="0"/>
  </r>
  <r>
    <s v="cable multiple"/>
    <x v="3"/>
    <n v="0"/>
    <n v="1"/>
    <n v="0"/>
    <n v="500"/>
    <n v="350"/>
    <m/>
    <n v="3"/>
    <n v="2"/>
  </r>
  <r>
    <s v="cable multiple new"/>
    <x v="3"/>
    <n v="0"/>
    <n v="0"/>
    <n v="0"/>
    <n v="400"/>
    <n v="200"/>
    <m/>
    <n v="2"/>
    <n v="2"/>
  </r>
  <r>
    <s v="cable multiple noir"/>
    <x v="3"/>
    <n v="0"/>
    <n v="1"/>
    <n v="0"/>
    <n v="300"/>
    <n v="150"/>
    <m/>
    <n v="2"/>
    <n v="1"/>
  </r>
  <r>
    <s v="cable usb"/>
    <x v="3"/>
    <n v="0"/>
    <n v="3"/>
    <n v="0"/>
    <n v="200"/>
    <n v="120"/>
    <m/>
    <n v="5"/>
    <n v="2"/>
  </r>
  <r>
    <s v="cable USB P8 condor"/>
    <x v="3"/>
    <n v="0"/>
    <n v="2"/>
    <n v="0"/>
    <n v="500"/>
    <n v="380"/>
    <m/>
    <n v="4"/>
    <n v="2"/>
  </r>
  <r>
    <s v="cable usb p8 long"/>
    <x v="3"/>
    <n v="0"/>
    <n v="1"/>
    <n v="0"/>
    <n v="500"/>
    <n v="400"/>
    <m/>
    <n v="1"/>
    <n v="0"/>
  </r>
  <r>
    <s v="camera PC"/>
    <x v="2"/>
    <n v="0"/>
    <n v="1"/>
    <n v="0"/>
    <n v="900"/>
    <n v="800"/>
    <m/>
    <n v="1"/>
    <n v="0"/>
  </r>
  <r>
    <s v="Carte M 4Go "/>
    <x v="4"/>
    <n v="0"/>
    <n v="5"/>
    <n v="0"/>
    <n v="600"/>
    <n v="380"/>
    <m/>
    <n v="7"/>
    <n v="2"/>
  </r>
  <r>
    <s v="Carte M 8Go"/>
    <x v="4"/>
    <n v="0"/>
    <n v="3"/>
    <n v="0"/>
    <n v="700"/>
    <n v="440"/>
    <m/>
    <n v="4"/>
    <n v="1"/>
  </r>
  <r>
    <s v="casque bluetooth"/>
    <x v="0"/>
    <n v="0"/>
    <n v="1"/>
    <n v="0"/>
    <n v="1800"/>
    <n v="1480"/>
    <m/>
    <n v="1"/>
    <n v="0"/>
  </r>
  <r>
    <s v="casque pc "/>
    <x v="2"/>
    <n v="0"/>
    <n v="2"/>
    <n v="0"/>
    <n v="700"/>
    <n v="430"/>
    <m/>
    <n v="2"/>
    <n v="0"/>
  </r>
  <r>
    <s v="casque sans fil"/>
    <x v="2"/>
    <n v="0"/>
    <n v="1"/>
    <n v="0"/>
    <n v="1200"/>
    <n v="900"/>
    <m/>
    <n v="1"/>
    <n v="0"/>
  </r>
  <r>
    <s v="chargeur 200"/>
    <x v="5"/>
    <n v="0"/>
    <n v="14"/>
    <n v="0"/>
    <n v="200"/>
    <n v="120"/>
    <m/>
    <n v="20"/>
    <n v="6"/>
  </r>
  <r>
    <s v="chargeur auto"/>
    <x v="5"/>
    <n v="0"/>
    <n v="23"/>
    <n v="0"/>
    <n v="200"/>
    <n v="120"/>
    <m/>
    <n v="24"/>
    <n v="1"/>
  </r>
  <r>
    <s v="chargeur auto Iphone 4"/>
    <x v="5"/>
    <n v="0"/>
    <n v="2"/>
    <n v="0"/>
    <n v="400"/>
    <n v="200"/>
    <m/>
    <n v="2"/>
    <n v="0"/>
  </r>
  <r>
    <s v="chargeur auto Iphone 5"/>
    <x v="5"/>
    <n v="0"/>
    <n v="1"/>
    <n v="0"/>
    <n v="900"/>
    <n v="600"/>
    <m/>
    <n v="2"/>
    <n v="1"/>
  </r>
  <r>
    <s v="chargeur auto tete USB"/>
    <x v="5"/>
    <n v="0"/>
    <n v="2"/>
    <n v="0"/>
    <n v="500"/>
    <n v="280"/>
    <m/>
    <n v="3"/>
    <n v="1"/>
  </r>
  <r>
    <s v="chargeur auto tete2 USB"/>
    <x v="5"/>
    <n v="0"/>
    <n v="1"/>
    <n v="0"/>
    <n v="200"/>
    <n v="150"/>
    <m/>
    <n v="1"/>
    <n v="0"/>
  </r>
  <r>
    <s v="chargeur E250"/>
    <x v="5"/>
    <n v="0"/>
    <n v="11"/>
    <n v="0"/>
    <n v="200"/>
    <n v="120"/>
    <m/>
    <n v="11"/>
    <n v="0"/>
  </r>
  <r>
    <s v="chargeur galaxy 2 in 1"/>
    <x v="5"/>
    <n v="0"/>
    <n v="4"/>
    <n v="0"/>
    <n v="400"/>
    <n v="250"/>
    <m/>
    <n v="12"/>
    <n v="8"/>
  </r>
  <r>
    <s v="chargeur Iphone4"/>
    <x v="5"/>
    <n v="0"/>
    <n v="1"/>
    <n v="0"/>
    <n v="700"/>
    <n v="450"/>
    <m/>
    <n v="3"/>
    <n v="2"/>
  </r>
  <r>
    <s v="chargeur LG"/>
    <x v="5"/>
    <n v="0"/>
    <n v="2"/>
    <n v="0"/>
    <m/>
    <n v="280"/>
    <n v="500"/>
    <n v="2"/>
    <n v="0"/>
  </r>
  <r>
    <s v="chargeur LONIO A2271"/>
    <x v="5"/>
    <n v="0"/>
    <n v="3"/>
    <n v="0"/>
    <n v="900"/>
    <n v="550"/>
    <m/>
    <n v="4"/>
    <n v="1"/>
  </r>
  <r>
    <s v="chargeur LONIO C331"/>
    <x v="5"/>
    <n v="0"/>
    <n v="0"/>
    <n v="0"/>
    <n v="900"/>
    <n v="600"/>
    <m/>
    <n v="2"/>
    <n v="2"/>
  </r>
  <r>
    <s v="chargeur LONIO DL-C29"/>
    <x v="5"/>
    <n v="0"/>
    <n v="1"/>
    <n v="0"/>
    <n v="800"/>
    <n v="600"/>
    <m/>
    <n v="1"/>
    <n v="0"/>
  </r>
  <r>
    <s v="chargeur LONIO DL-T001"/>
    <x v="5"/>
    <n v="0"/>
    <n v="1"/>
    <n v="0"/>
    <n v="800"/>
    <n v="550"/>
    <m/>
    <n v="1"/>
    <n v="0"/>
  </r>
  <r>
    <s v="chargeur N70"/>
    <x v="5"/>
    <n v="0"/>
    <n v="6"/>
    <n v="0"/>
    <n v="200"/>
    <n v="120"/>
    <m/>
    <n v="11"/>
    <n v="5"/>
  </r>
  <r>
    <s v="chargeur samsung j600"/>
    <x v="5"/>
    <n v="0"/>
    <n v="3"/>
    <n v="0"/>
    <n v="300"/>
    <n v="150"/>
    <m/>
    <n v="3"/>
    <n v="0"/>
  </r>
  <r>
    <s v="chargeur sony"/>
    <x v="5"/>
    <n v="0"/>
    <n v="0"/>
    <n v="0"/>
    <n v="700"/>
    <n v="480"/>
    <m/>
    <n v="3"/>
    <n v="2"/>
  </r>
  <r>
    <s v="clavier pc fil"/>
    <x v="2"/>
    <n v="0"/>
    <n v="1"/>
    <n v="0"/>
    <n v="600"/>
    <n v="400"/>
    <m/>
    <n v="1"/>
    <n v="0"/>
  </r>
  <r>
    <s v="clavier pc sans fil + souris"/>
    <x v="2"/>
    <n v="0"/>
    <n v="1"/>
    <n v="0"/>
    <n v="1500"/>
    <m/>
    <m/>
    <n v="2"/>
    <n v="1"/>
  </r>
  <r>
    <s v="clé USB 8 Go toshiba "/>
    <x v="4"/>
    <n v="0"/>
    <n v="1"/>
    <n v="0"/>
    <n v="850"/>
    <n v="700"/>
    <m/>
    <n v="4"/>
    <n v="3"/>
  </r>
  <r>
    <s v="ecouteur MI"/>
    <x v="0"/>
    <n v="0"/>
    <n v="3"/>
    <n v="0"/>
    <n v="600"/>
    <n v="380"/>
    <m/>
    <n v="9"/>
    <n v="6"/>
  </r>
  <r>
    <s v="ecouteur nokia"/>
    <x v="0"/>
    <n v="0"/>
    <n v="1"/>
    <n v="0"/>
    <n v="300"/>
    <n v="200"/>
    <m/>
    <n v="1"/>
    <n v="0"/>
  </r>
  <r>
    <s v="ecouteur samsung "/>
    <x v="0"/>
    <n v="0"/>
    <n v="6"/>
    <n v="0"/>
    <n v="400"/>
    <n v="250"/>
    <m/>
    <n v="12"/>
    <n v="6"/>
  </r>
  <r>
    <s v="ecouteur samsung J600"/>
    <x v="0"/>
    <n v="0"/>
    <n v="3"/>
    <n v="0"/>
    <n v="250"/>
    <n v="150"/>
    <m/>
    <n v="3"/>
    <n v="0"/>
  </r>
  <r>
    <s v="ecouteur TDK"/>
    <x v="0"/>
    <n v="0"/>
    <n v="5"/>
    <n v="0"/>
    <n v="300"/>
    <n v="200"/>
    <m/>
    <n v="5"/>
    <n v="0"/>
  </r>
  <r>
    <s v="exciteur batterie"/>
    <x v="0"/>
    <n v="0"/>
    <n v="2"/>
    <n v="0"/>
    <n v="200"/>
    <n v="100"/>
    <m/>
    <n v="3"/>
    <n v="1"/>
  </r>
  <r>
    <s v="incassable"/>
    <x v="0"/>
    <n v="0"/>
    <n v="47"/>
    <n v="0"/>
    <n v="300"/>
    <n v="150"/>
    <m/>
    <n v="52"/>
    <n v="5"/>
  </r>
  <r>
    <s v="incassable CND A8"/>
    <x v="0"/>
    <n v="0"/>
    <n v="2"/>
    <n v="0"/>
    <n v="400"/>
    <n v="170"/>
    <m/>
    <n v="4"/>
    <n v="2"/>
  </r>
  <r>
    <s v="lampe G.F "/>
    <x v="2"/>
    <n v="0"/>
    <n v="1"/>
    <n v="0"/>
    <n v="1200"/>
    <n v="950"/>
    <m/>
    <n v="1"/>
    <n v="0"/>
  </r>
  <r>
    <s v="lampe LED Bureau"/>
    <x v="2"/>
    <n v="0"/>
    <n v="1"/>
    <n v="0"/>
    <n v="900"/>
    <n v="650"/>
    <s v="retour"/>
    <n v="1"/>
    <n v="0"/>
  </r>
  <r>
    <s v="lampe LED SHUNS"/>
    <x v="2"/>
    <n v="0"/>
    <n v="0"/>
    <n v="0"/>
    <n v="800"/>
    <n v="550"/>
    <m/>
    <n v="1"/>
    <n v="1"/>
  </r>
  <r>
    <s v="lampe LED USB"/>
    <x v="2"/>
    <n v="0"/>
    <n v="6"/>
    <n v="0"/>
    <n v="200"/>
    <n v="120"/>
    <m/>
    <n v="8"/>
    <n v="2"/>
  </r>
  <r>
    <s v="lecteur CM"/>
    <x v="0"/>
    <n v="0"/>
    <n v="3"/>
    <n v="0"/>
    <n v="200"/>
    <n v="80"/>
    <m/>
    <n v="3"/>
    <n v="0"/>
  </r>
  <r>
    <s v="lecteur CM new"/>
    <x v="2"/>
    <n v="0"/>
    <n v="1"/>
    <n v="0"/>
    <n v="350"/>
    <n v="200"/>
    <m/>
    <n v="1"/>
    <n v="0"/>
  </r>
  <r>
    <s v="lecteur mini USB"/>
    <x v="0"/>
    <n v="0"/>
    <n v="1"/>
    <n v="0"/>
    <n v="150"/>
    <n v="80"/>
    <m/>
    <n v="1"/>
    <n v="0"/>
  </r>
  <r>
    <s v="LED chandelle"/>
    <x v="6"/>
    <n v="0"/>
    <n v="1"/>
    <n v="0"/>
    <n v="600"/>
    <n v="450"/>
    <m/>
    <n v="1"/>
    <n v="0"/>
  </r>
  <r>
    <s v="modulateur "/>
    <x v="0"/>
    <n v="0"/>
    <n v="0"/>
    <n v="0"/>
    <n v="600"/>
    <n v="380"/>
    <m/>
    <n v="1"/>
    <n v="1"/>
  </r>
  <r>
    <s v="modulateur auto"/>
    <x v="0"/>
    <n v="0"/>
    <n v="1"/>
    <n v="0"/>
    <n v="500"/>
    <n v="250"/>
    <m/>
    <n v="2"/>
    <n v="1"/>
  </r>
  <r>
    <s v="modulateur blanc"/>
    <x v="0"/>
    <n v="0"/>
    <n v="1"/>
    <n v="0"/>
    <n v="600"/>
    <n v="480"/>
    <m/>
    <n v="2"/>
    <n v="1"/>
  </r>
  <r>
    <s v="pochette A1000"/>
    <x v="0"/>
    <n v="0"/>
    <n v="9"/>
    <n v="0"/>
    <n v="300"/>
    <n v="150"/>
    <m/>
    <n v="10"/>
    <n v="1"/>
  </r>
  <r>
    <s v="pochette iphone 5"/>
    <x v="0"/>
    <n v="0"/>
    <n v="1"/>
    <n v="0"/>
    <n v="400"/>
    <n v="200"/>
    <m/>
    <n v="1"/>
    <n v="0"/>
  </r>
  <r>
    <s v="pochette mini"/>
    <x v="6"/>
    <n v="0"/>
    <n v="2"/>
    <n v="0"/>
    <n v="300"/>
    <n v="150"/>
    <m/>
    <n v="2"/>
    <n v="0"/>
  </r>
  <r>
    <s v="pochette P8.P6"/>
    <x v="0"/>
    <n v="0"/>
    <n v="4"/>
    <n v="0"/>
    <n v="300"/>
    <n v="150"/>
    <m/>
    <n v="4"/>
    <n v="0"/>
  </r>
  <r>
    <s v="pochette TAB"/>
    <x v="0"/>
    <n v="0"/>
    <n v="1"/>
    <n v="0"/>
    <n v="400"/>
    <n v="250"/>
    <m/>
    <n v="1"/>
    <n v="0"/>
  </r>
  <r>
    <s v="porte feuille femme"/>
    <x v="6"/>
    <n v="0"/>
    <n v="1"/>
    <n v="0"/>
    <n v="500"/>
    <n v="350"/>
    <m/>
    <n v="2"/>
    <n v="1"/>
  </r>
  <r>
    <s v="power bank 12000Mh"/>
    <x v="0"/>
    <n v="0"/>
    <n v="1"/>
    <n v="0"/>
    <n v="1500"/>
    <n v="1250"/>
    <m/>
    <n v="2"/>
    <n v="1"/>
  </r>
  <r>
    <s v="power bank 20000Mh"/>
    <x v="0"/>
    <n v="0"/>
    <n v="0"/>
    <n v="0"/>
    <n v="2000"/>
    <n v="1600"/>
    <m/>
    <n v="1"/>
    <n v="1"/>
  </r>
  <r>
    <s v="power bank 5000Mh"/>
    <x v="0"/>
    <n v="0"/>
    <n v="1"/>
    <n v="0"/>
    <n v="500"/>
    <n v="350"/>
    <m/>
    <n v="1"/>
    <n v="0"/>
  </r>
  <r>
    <s v="power bank 8000Mh"/>
    <x v="0"/>
    <n v="0"/>
    <n v="1"/>
    <n v="0"/>
    <n v="2200"/>
    <n v="1800"/>
    <m/>
    <n v="1"/>
    <n v="0"/>
  </r>
  <r>
    <s v="produit netoyant"/>
    <x v="2"/>
    <n v="0"/>
    <n v="1"/>
    <n v="0"/>
    <n v="500"/>
    <n v="350"/>
    <m/>
    <n v="1"/>
    <n v="0"/>
  </r>
  <r>
    <s v="samsung"/>
    <x v="1"/>
    <n v="0"/>
    <n v="2"/>
    <n v="0"/>
    <n v="2800"/>
    <n v="2400"/>
    <m/>
    <n v="3"/>
    <n v="1"/>
  </r>
  <r>
    <s v="samsung duos"/>
    <x v="1"/>
    <n v="0"/>
    <n v="0"/>
    <n v="0"/>
    <n v="3200"/>
    <n v="2650"/>
    <m/>
    <n v="1"/>
    <n v="1"/>
  </r>
  <r>
    <s v="samsung radio"/>
    <x v="1"/>
    <n v="0"/>
    <n v="1"/>
    <n v="0"/>
    <n v="3000"/>
    <n v="2650"/>
    <m/>
    <n v="2"/>
    <n v="1"/>
  </r>
  <r>
    <s v="Selfi G.F"/>
    <x v="0"/>
    <n v="0"/>
    <n v="1"/>
    <n v="0"/>
    <n v="1800"/>
    <n v="1450"/>
    <m/>
    <n v="1"/>
    <n v="0"/>
  </r>
  <r>
    <s v="selfi P.F"/>
    <x v="0"/>
    <n v="0"/>
    <n v="1"/>
    <n v="0"/>
    <n v="500"/>
    <n v="380"/>
    <m/>
    <n v="1"/>
    <n v="0"/>
  </r>
  <r>
    <s v="souris fil"/>
    <x v="2"/>
    <n v="0"/>
    <n v="3"/>
    <n v="0"/>
    <n v="300"/>
    <n v="220"/>
    <m/>
    <n v="4"/>
    <n v="1"/>
  </r>
  <r>
    <s v="souris sans fil"/>
    <x v="2"/>
    <n v="0"/>
    <n v="3"/>
    <n v="0"/>
    <n v="600"/>
    <n v="400"/>
    <m/>
    <n v="5"/>
    <n v="2"/>
  </r>
  <r>
    <s v="tete chargeur "/>
    <x v="5"/>
    <n v="0"/>
    <n v="2"/>
    <n v="0"/>
    <n v="200"/>
    <n v="120"/>
    <m/>
    <n v="2"/>
    <n v="0"/>
  </r>
  <r>
    <s v="tete USB 2 sortie"/>
    <x v="5"/>
    <n v="0"/>
    <n v="1"/>
    <n v="0"/>
    <n v="300"/>
    <n v="150"/>
    <m/>
    <n v="1"/>
    <n v="0"/>
  </r>
  <r>
    <s v="tete usb auto new"/>
    <x v="5"/>
    <n v="0"/>
    <n v="1"/>
    <n v="0"/>
    <n v="150"/>
    <n v="100"/>
    <m/>
    <n v="2"/>
    <n v="1"/>
  </r>
  <r>
    <s v="USB 3 OTG"/>
    <x v="4"/>
    <n v="0"/>
    <n v="2"/>
    <n v="0"/>
    <n v="1600"/>
    <n v="1450"/>
    <m/>
    <n v="3"/>
    <n v="1"/>
  </r>
  <r>
    <s v="ventilo"/>
    <x v="0"/>
    <n v="0"/>
    <n v="1"/>
    <n v="0"/>
    <n v="600"/>
    <n v="400"/>
    <m/>
    <n v="1"/>
    <n v="0"/>
  </r>
  <r>
    <m/>
    <x v="7"/>
    <m/>
    <m/>
    <s v="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0">
  <r>
    <x v="0"/>
    <s v="ESO05122016"/>
    <x v="0"/>
    <x v="0"/>
    <x v="0"/>
    <x v="0"/>
    <x v="0"/>
    <m/>
  </r>
  <r>
    <x v="0"/>
    <s v="ESO0512016"/>
    <x v="1"/>
    <x v="0"/>
    <x v="1"/>
    <x v="1"/>
    <x v="1"/>
    <m/>
  </r>
  <r>
    <x v="0"/>
    <s v="ESO05122016"/>
    <x v="2"/>
    <x v="0"/>
    <x v="0"/>
    <x v="2"/>
    <x v="2"/>
    <m/>
  </r>
  <r>
    <x v="0"/>
    <s v="ESO05122016"/>
    <x v="3"/>
    <x v="0"/>
    <x v="0"/>
    <x v="3"/>
    <x v="3"/>
    <m/>
  </r>
  <r>
    <x v="0"/>
    <s v="ESO05122016"/>
    <x v="4"/>
    <x v="0"/>
    <x v="0"/>
    <x v="4"/>
    <x v="4"/>
    <m/>
  </r>
  <r>
    <x v="0"/>
    <s v="ESO05122016"/>
    <x v="5"/>
    <x v="0"/>
    <x v="0"/>
    <x v="5"/>
    <x v="1"/>
    <m/>
  </r>
  <r>
    <x v="0"/>
    <s v="ESO05122016"/>
    <x v="6"/>
    <x v="0"/>
    <x v="2"/>
    <x v="6"/>
    <x v="1"/>
    <m/>
  </r>
  <r>
    <x v="0"/>
    <s v="ESO05122016"/>
    <x v="7"/>
    <x v="0"/>
    <x v="1"/>
    <x v="7"/>
    <x v="5"/>
    <m/>
  </r>
  <r>
    <x v="0"/>
    <s v="ESO05122016"/>
    <x v="8"/>
    <x v="0"/>
    <x v="3"/>
    <x v="8"/>
    <x v="6"/>
    <m/>
  </r>
  <r>
    <x v="0"/>
    <s v="ESO05122016"/>
    <x v="9"/>
    <x v="0"/>
    <x v="2"/>
    <x v="8"/>
    <x v="7"/>
    <m/>
  </r>
  <r>
    <x v="0"/>
    <s v="ESO05122016"/>
    <x v="10"/>
    <x v="0"/>
    <x v="2"/>
    <x v="9"/>
    <x v="3"/>
    <m/>
  </r>
  <r>
    <x v="0"/>
    <s v="ESO05122016"/>
    <x v="11"/>
    <x v="0"/>
    <x v="4"/>
    <x v="6"/>
    <x v="8"/>
    <m/>
  </r>
  <r>
    <x v="0"/>
    <s v="ESO05122016"/>
    <x v="12"/>
    <x v="0"/>
    <x v="5"/>
    <x v="1"/>
    <x v="9"/>
    <m/>
  </r>
  <r>
    <x v="0"/>
    <s v="ESO05122016"/>
    <x v="13"/>
    <x v="0"/>
    <x v="6"/>
    <x v="1"/>
    <x v="10"/>
    <m/>
  </r>
  <r>
    <x v="0"/>
    <s v="ESO05122016"/>
    <x v="14"/>
    <x v="0"/>
    <x v="6"/>
    <x v="1"/>
    <x v="10"/>
    <m/>
  </r>
  <r>
    <x v="0"/>
    <s v="ESO05122016"/>
    <x v="15"/>
    <x v="0"/>
    <x v="0"/>
    <x v="1"/>
    <x v="11"/>
    <m/>
  </r>
  <r>
    <x v="0"/>
    <s v="ESO05122016"/>
    <x v="16"/>
    <x v="0"/>
    <x v="0"/>
    <x v="10"/>
    <x v="7"/>
    <m/>
  </r>
  <r>
    <x v="0"/>
    <s v="ESO05122016"/>
    <x v="17"/>
    <x v="0"/>
    <x v="4"/>
    <x v="1"/>
    <x v="12"/>
    <m/>
  </r>
  <r>
    <x v="0"/>
    <s v="ESO05122016"/>
    <x v="18"/>
    <x v="0"/>
    <x v="2"/>
    <x v="10"/>
    <x v="12"/>
    <m/>
  </r>
  <r>
    <x v="0"/>
    <s v="ESO05122016"/>
    <x v="19"/>
    <x v="0"/>
    <x v="0"/>
    <x v="10"/>
    <x v="7"/>
    <m/>
  </r>
  <r>
    <x v="0"/>
    <s v="ESO05122016"/>
    <x v="20"/>
    <x v="0"/>
    <x v="0"/>
    <x v="11"/>
    <x v="13"/>
    <m/>
  </r>
  <r>
    <x v="0"/>
    <s v="ESO05122016"/>
    <x v="21"/>
    <x v="0"/>
    <x v="7"/>
    <x v="5"/>
    <x v="14"/>
    <m/>
  </r>
  <r>
    <x v="0"/>
    <s v="ESO05122016"/>
    <x v="22"/>
    <x v="0"/>
    <x v="0"/>
    <x v="12"/>
    <x v="15"/>
    <m/>
  </r>
  <r>
    <x v="0"/>
    <s v="ESO05122016"/>
    <x v="23"/>
    <x v="0"/>
    <x v="8"/>
    <x v="1"/>
    <x v="16"/>
    <m/>
  </r>
  <r>
    <x v="0"/>
    <s v="ESO05122016"/>
    <x v="24"/>
    <x v="0"/>
    <x v="9"/>
    <x v="1"/>
    <x v="17"/>
    <m/>
  </r>
  <r>
    <x v="0"/>
    <s v="ESO05122016"/>
    <x v="25"/>
    <x v="0"/>
    <x v="0"/>
    <x v="1"/>
    <x v="11"/>
    <m/>
  </r>
  <r>
    <x v="0"/>
    <s v="ESO05122016"/>
    <x v="26"/>
    <x v="0"/>
    <x v="0"/>
    <x v="1"/>
    <x v="11"/>
    <m/>
  </r>
  <r>
    <x v="0"/>
    <s v="ESO05122016"/>
    <x v="27"/>
    <x v="0"/>
    <x v="0"/>
    <x v="7"/>
    <x v="9"/>
    <m/>
  </r>
  <r>
    <x v="0"/>
    <s v="ESO05122016"/>
    <x v="28"/>
    <x v="0"/>
    <x v="0"/>
    <x v="11"/>
    <x v="13"/>
    <m/>
  </r>
  <r>
    <x v="0"/>
    <s v="ESO05122016"/>
    <x v="29"/>
    <x v="0"/>
    <x v="0"/>
    <x v="7"/>
    <x v="9"/>
    <m/>
  </r>
  <r>
    <x v="0"/>
    <s v="ESO05122016"/>
    <x v="30"/>
    <x v="0"/>
    <x v="0"/>
    <x v="1"/>
    <x v="11"/>
    <m/>
  </r>
  <r>
    <x v="0"/>
    <s v="ESO05122016"/>
    <x v="31"/>
    <x v="0"/>
    <x v="2"/>
    <x v="13"/>
    <x v="18"/>
    <m/>
  </r>
  <r>
    <x v="0"/>
    <s v="ESO05122016"/>
    <x v="32"/>
    <x v="0"/>
    <x v="0"/>
    <x v="6"/>
    <x v="19"/>
    <m/>
  </r>
  <r>
    <x v="0"/>
    <s v="ESO05122016"/>
    <x v="33"/>
    <x v="0"/>
    <x v="2"/>
    <x v="14"/>
    <x v="9"/>
    <m/>
  </r>
  <r>
    <x v="0"/>
    <s v="ESO05122016"/>
    <x v="34"/>
    <x v="0"/>
    <x v="10"/>
    <x v="6"/>
    <x v="20"/>
    <m/>
  </r>
  <r>
    <x v="0"/>
    <s v="ESO05122016"/>
    <x v="35"/>
    <x v="0"/>
    <x v="0"/>
    <x v="11"/>
    <x v="13"/>
    <m/>
  </r>
  <r>
    <x v="0"/>
    <s v="ESO05122016"/>
    <x v="36"/>
    <x v="0"/>
    <x v="0"/>
    <x v="7"/>
    <x v="9"/>
    <m/>
  </r>
  <r>
    <x v="0"/>
    <s v="ESO05122016"/>
    <x v="37"/>
    <x v="0"/>
    <x v="3"/>
    <x v="1"/>
    <x v="21"/>
    <m/>
  </r>
  <r>
    <x v="0"/>
    <s v="ESO05122016"/>
    <x v="38"/>
    <x v="0"/>
    <x v="1"/>
    <x v="1"/>
    <x v="1"/>
    <m/>
  </r>
  <r>
    <x v="0"/>
    <s v="ESO05122016"/>
    <x v="39"/>
    <x v="0"/>
    <x v="0"/>
    <x v="0"/>
    <x v="0"/>
    <m/>
  </r>
  <r>
    <x v="0"/>
    <s v="ESO05122016"/>
    <x v="40"/>
    <x v="0"/>
    <x v="0"/>
    <x v="5"/>
    <x v="1"/>
    <m/>
  </r>
  <r>
    <x v="0"/>
    <s v="ESO05122016"/>
    <x v="41"/>
    <x v="0"/>
    <x v="2"/>
    <x v="10"/>
    <x v="12"/>
    <m/>
  </r>
  <r>
    <x v="0"/>
    <s v="ESO05122016"/>
    <x v="42"/>
    <x v="0"/>
    <x v="11"/>
    <x v="6"/>
    <x v="22"/>
    <m/>
  </r>
  <r>
    <x v="0"/>
    <s v="ESO05122016"/>
    <x v="43"/>
    <x v="0"/>
    <x v="5"/>
    <x v="6"/>
    <x v="15"/>
    <m/>
  </r>
  <r>
    <x v="0"/>
    <s v="ESO05122016"/>
    <x v="44"/>
    <x v="0"/>
    <x v="0"/>
    <x v="14"/>
    <x v="23"/>
    <m/>
  </r>
  <r>
    <x v="0"/>
    <s v="ESO05122016"/>
    <x v="45"/>
    <x v="0"/>
    <x v="0"/>
    <x v="10"/>
    <x v="7"/>
    <m/>
  </r>
  <r>
    <x v="0"/>
    <s v="ESO05122016"/>
    <x v="46"/>
    <x v="0"/>
    <x v="0"/>
    <x v="15"/>
    <x v="8"/>
    <m/>
  </r>
  <r>
    <x v="0"/>
    <s v="ESO05122016"/>
    <x v="47"/>
    <x v="0"/>
    <x v="0"/>
    <x v="16"/>
    <x v="6"/>
    <m/>
  </r>
  <r>
    <x v="0"/>
    <s v="ESO05122016"/>
    <x v="48"/>
    <x v="0"/>
    <x v="0"/>
    <x v="10"/>
    <x v="7"/>
    <m/>
  </r>
  <r>
    <x v="0"/>
    <s v="ESO05122016"/>
    <x v="49"/>
    <x v="0"/>
    <x v="0"/>
    <x v="10"/>
    <x v="7"/>
    <m/>
  </r>
  <r>
    <x v="0"/>
    <s v="ESO05122016"/>
    <x v="50"/>
    <x v="0"/>
    <x v="0"/>
    <x v="17"/>
    <x v="17"/>
    <m/>
  </r>
  <r>
    <x v="0"/>
    <s v="ESO05122016"/>
    <x v="51"/>
    <x v="0"/>
    <x v="0"/>
    <x v="18"/>
    <x v="24"/>
    <m/>
  </r>
  <r>
    <x v="0"/>
    <s v="ESO05122016"/>
    <x v="52"/>
    <x v="0"/>
    <x v="0"/>
    <x v="19"/>
    <x v="22"/>
    <m/>
  </r>
  <r>
    <x v="0"/>
    <s v="ESO05122016"/>
    <x v="53"/>
    <x v="0"/>
    <x v="0"/>
    <x v="20"/>
    <x v="10"/>
    <m/>
  </r>
  <r>
    <x v="0"/>
    <s v="ESO05122016"/>
    <x v="54"/>
    <x v="0"/>
    <x v="0"/>
    <x v="10"/>
    <x v="7"/>
    <m/>
  </r>
  <r>
    <x v="0"/>
    <s v="ESO05122016"/>
    <x v="55"/>
    <x v="0"/>
    <x v="5"/>
    <x v="6"/>
    <x v="15"/>
    <m/>
  </r>
  <r>
    <x v="0"/>
    <s v="ESO05122016"/>
    <x v="56"/>
    <x v="0"/>
    <x v="0"/>
    <x v="5"/>
    <x v="1"/>
    <m/>
  </r>
  <r>
    <x v="0"/>
    <s v="ESO05122016"/>
    <x v="57"/>
    <x v="0"/>
    <x v="2"/>
    <x v="1"/>
    <x v="23"/>
    <m/>
  </r>
  <r>
    <x v="0"/>
    <s v="ESO05122016"/>
    <x v="58"/>
    <x v="0"/>
    <x v="0"/>
    <x v="5"/>
    <x v="1"/>
    <m/>
  </r>
  <r>
    <x v="1"/>
    <s v="ESO05122016"/>
    <x v="59"/>
    <x v="0"/>
    <x v="0"/>
    <x v="21"/>
    <x v="25"/>
    <m/>
  </r>
  <r>
    <x v="1"/>
    <s v="ESO07122016"/>
    <x v="3"/>
    <x v="0"/>
    <x v="2"/>
    <x v="3"/>
    <x v="26"/>
    <m/>
  </r>
  <r>
    <x v="1"/>
    <s v="ESO07122016"/>
    <x v="6"/>
    <x v="0"/>
    <x v="2"/>
    <x v="6"/>
    <x v="1"/>
    <m/>
  </r>
  <r>
    <x v="1"/>
    <s v="ESO07122016"/>
    <x v="60"/>
    <x v="0"/>
    <x v="0"/>
    <x v="5"/>
    <x v="1"/>
    <m/>
  </r>
  <r>
    <x v="1"/>
    <s v="ESO07122016"/>
    <x v="61"/>
    <x v="0"/>
    <x v="0"/>
    <x v="14"/>
    <x v="23"/>
    <m/>
  </r>
  <r>
    <x v="2"/>
    <s v="ESO08122016"/>
    <x v="3"/>
    <x v="0"/>
    <x v="0"/>
    <x v="3"/>
    <x v="3"/>
    <m/>
  </r>
  <r>
    <x v="2"/>
    <s v="ESO08122016"/>
    <x v="51"/>
    <x v="0"/>
    <x v="0"/>
    <x v="18"/>
    <x v="24"/>
    <m/>
  </r>
  <r>
    <x v="3"/>
    <s v="ESO10122013"/>
    <x v="30"/>
    <x v="0"/>
    <x v="11"/>
    <x v="1"/>
    <x v="6"/>
    <m/>
  </r>
  <r>
    <x v="3"/>
    <s v="ESO10122016"/>
    <x v="9"/>
    <x v="0"/>
    <x v="11"/>
    <x v="8"/>
    <x v="27"/>
    <m/>
  </r>
  <r>
    <x v="3"/>
    <s v="ESO10122016"/>
    <x v="62"/>
    <x v="0"/>
    <x v="0"/>
    <x v="6"/>
    <x v="19"/>
    <m/>
  </r>
  <r>
    <x v="3"/>
    <s v="ESO10122016"/>
    <x v="13"/>
    <x v="0"/>
    <x v="0"/>
    <x v="1"/>
    <x v="11"/>
    <m/>
  </r>
  <r>
    <x v="3"/>
    <s v="ESO10122016"/>
    <x v="63"/>
    <x v="0"/>
    <x v="2"/>
    <x v="11"/>
    <x v="10"/>
    <m/>
  </r>
  <r>
    <x v="3"/>
    <s v="ESO10122016"/>
    <x v="26"/>
    <x v="0"/>
    <x v="11"/>
    <x v="1"/>
    <x v="6"/>
    <m/>
  </r>
  <r>
    <x v="3"/>
    <s v="ESO10122016"/>
    <x v="64"/>
    <x v="0"/>
    <x v="2"/>
    <x v="5"/>
    <x v="15"/>
    <m/>
  </r>
  <r>
    <x v="3"/>
    <s v="ESO10122016"/>
    <x v="65"/>
    <x v="0"/>
    <x v="4"/>
    <x v="1"/>
    <x v="12"/>
    <m/>
  </r>
  <r>
    <x v="3"/>
    <s v="ESO10122016"/>
    <x v="66"/>
    <x v="0"/>
    <x v="2"/>
    <x v="14"/>
    <x v="9"/>
    <m/>
  </r>
  <r>
    <x v="3"/>
    <s v="ESO10122016"/>
    <x v="67"/>
    <x v="0"/>
    <x v="0"/>
    <x v="3"/>
    <x v="3"/>
    <m/>
  </r>
  <r>
    <x v="4"/>
    <s v="ESO11122016"/>
    <x v="5"/>
    <x v="0"/>
    <x v="0"/>
    <x v="5"/>
    <x v="1"/>
    <m/>
  </r>
  <r>
    <x v="5"/>
    <s v="ESO12122016"/>
    <x v="59"/>
    <x v="0"/>
    <x v="2"/>
    <x v="21"/>
    <x v="28"/>
    <m/>
  </r>
  <r>
    <x v="6"/>
    <s v="ESO13122016"/>
    <x v="3"/>
    <x v="0"/>
    <x v="1"/>
    <x v="3"/>
    <x v="29"/>
    <m/>
  </r>
  <r>
    <x v="6"/>
    <s v="ESO13122016"/>
    <x v="68"/>
    <x v="0"/>
    <x v="2"/>
    <x v="21"/>
    <x v="28"/>
    <m/>
  </r>
  <r>
    <x v="7"/>
    <s v="ESO14122016"/>
    <x v="5"/>
    <x v="0"/>
    <x v="0"/>
    <x v="5"/>
    <x v="1"/>
    <m/>
  </r>
  <r>
    <x v="7"/>
    <s v="ESO14122016"/>
    <x v="60"/>
    <x v="0"/>
    <x v="2"/>
    <x v="21"/>
    <x v="28"/>
    <m/>
  </r>
  <r>
    <x v="7"/>
    <s v="ESO14122016"/>
    <x v="69"/>
    <x v="0"/>
    <x v="0"/>
    <x v="12"/>
    <x v="15"/>
    <m/>
  </r>
  <r>
    <x v="8"/>
    <s v="ESO15122016"/>
    <x v="70"/>
    <x v="0"/>
    <x v="0"/>
    <x v="5"/>
    <x v="1"/>
    <m/>
  </r>
  <r>
    <x v="8"/>
    <s v="ESO15122016"/>
    <x v="31"/>
    <x v="0"/>
    <x v="0"/>
    <x v="13"/>
    <x v="30"/>
    <m/>
  </r>
  <r>
    <x v="9"/>
    <s v="ESO17122016"/>
    <x v="64"/>
    <x v="0"/>
    <x v="2"/>
    <x v="5"/>
    <x v="15"/>
    <m/>
  </r>
  <r>
    <x v="10"/>
    <s v="ESO18122016"/>
    <x v="14"/>
    <x v="0"/>
    <x v="12"/>
    <x v="1"/>
    <x v="5"/>
    <m/>
  </r>
  <r>
    <x v="10"/>
    <s v="ESO18122016"/>
    <x v="28"/>
    <x v="0"/>
    <x v="0"/>
    <x v="11"/>
    <x v="13"/>
    <m/>
  </r>
  <r>
    <x v="10"/>
    <s v="ESO18122016"/>
    <x v="71"/>
    <x v="0"/>
    <x v="0"/>
    <x v="7"/>
    <x v="9"/>
    <m/>
  </r>
  <r>
    <x v="10"/>
    <s v="ESO18122016"/>
    <x v="64"/>
    <x v="0"/>
    <x v="0"/>
    <x v="5"/>
    <x v="1"/>
    <m/>
  </r>
  <r>
    <x v="10"/>
    <s v="ESO18122016"/>
    <x v="56"/>
    <x v="0"/>
    <x v="0"/>
    <x v="5"/>
    <x v="1"/>
    <m/>
  </r>
  <r>
    <x v="11"/>
    <s v="ESO19122016"/>
    <x v="72"/>
    <x v="0"/>
    <x v="0"/>
    <x v="10"/>
    <x v="7"/>
    <m/>
  </r>
  <r>
    <x v="11"/>
    <s v="ESO19122016"/>
    <x v="64"/>
    <x v="0"/>
    <x v="2"/>
    <x v="5"/>
    <x v="15"/>
    <m/>
  </r>
  <r>
    <x v="11"/>
    <s v="ESO19122016"/>
    <x v="33"/>
    <x v="0"/>
    <x v="11"/>
    <x v="14"/>
    <x v="16"/>
    <m/>
  </r>
  <r>
    <x v="12"/>
    <s v="ESO20122016"/>
    <x v="6"/>
    <x v="0"/>
    <x v="1"/>
    <x v="6"/>
    <x v="13"/>
    <m/>
  </r>
  <r>
    <x v="13"/>
    <s v="ESO22122016"/>
    <x v="73"/>
    <x v="0"/>
    <x v="2"/>
    <x v="22"/>
    <x v="6"/>
    <m/>
  </r>
  <r>
    <x v="14"/>
    <s v="ESO24112016"/>
    <x v="64"/>
    <x v="0"/>
    <x v="2"/>
    <x v="5"/>
    <x v="15"/>
    <m/>
  </r>
  <r>
    <x v="14"/>
    <s v="ESO24122016"/>
    <x v="74"/>
    <x v="0"/>
    <x v="0"/>
    <x v="6"/>
    <x v="19"/>
    <m/>
  </r>
  <r>
    <x v="14"/>
    <s v="ESO24122016"/>
    <x v="18"/>
    <x v="0"/>
    <x v="2"/>
    <x v="10"/>
    <x v="12"/>
    <m/>
  </r>
  <r>
    <x v="15"/>
    <s v="ESO25112016"/>
    <x v="75"/>
    <x v="0"/>
    <x v="2"/>
    <x v="14"/>
    <x v="9"/>
    <m/>
  </r>
  <r>
    <x v="15"/>
    <s v="ESO25122016"/>
    <x v="46"/>
    <x v="0"/>
    <x v="0"/>
    <x v="15"/>
    <x v="8"/>
    <m/>
  </r>
  <r>
    <x v="15"/>
    <s v="ESO25122016"/>
    <x v="56"/>
    <x v="0"/>
    <x v="1"/>
    <x v="5"/>
    <x v="10"/>
    <m/>
  </r>
  <r>
    <x v="16"/>
    <s v="ESO26122016"/>
    <x v="6"/>
    <x v="0"/>
    <x v="2"/>
    <x v="6"/>
    <x v="1"/>
    <m/>
  </r>
  <r>
    <x v="16"/>
    <s v="ESO26122016"/>
    <x v="76"/>
    <x v="0"/>
    <x v="2"/>
    <x v="14"/>
    <x v="9"/>
    <m/>
  </r>
  <r>
    <x v="16"/>
    <s v="ESO26122016"/>
    <x v="77"/>
    <x v="0"/>
    <x v="2"/>
    <x v="6"/>
    <x v="1"/>
    <m/>
  </r>
  <r>
    <x v="16"/>
    <s v="ESO26122016"/>
    <x v="78"/>
    <x v="0"/>
    <x v="0"/>
    <x v="20"/>
    <x v="10"/>
    <m/>
  </r>
  <r>
    <x v="16"/>
    <s v="ESO26122016"/>
    <x v="79"/>
    <x v="0"/>
    <x v="2"/>
    <x v="14"/>
    <x v="9"/>
    <m/>
  </r>
  <r>
    <x v="16"/>
    <s v="ESO26122016"/>
    <x v="72"/>
    <x v="0"/>
    <x v="2"/>
    <x v="10"/>
    <x v="12"/>
    <m/>
  </r>
  <r>
    <x v="16"/>
    <s v="ESO26122016"/>
    <x v="75"/>
    <x v="0"/>
    <x v="4"/>
    <x v="14"/>
    <x v="6"/>
    <m/>
  </r>
  <r>
    <x v="16"/>
    <s v="ESO26122016"/>
    <x v="80"/>
    <x v="0"/>
    <x v="0"/>
    <x v="15"/>
    <x v="8"/>
    <m/>
  </r>
  <r>
    <x v="16"/>
    <s v="ESO26122016"/>
    <x v="81"/>
    <x v="0"/>
    <x v="0"/>
    <x v="5"/>
    <x v="1"/>
    <m/>
  </r>
  <r>
    <x v="16"/>
    <s v="ESO26122016"/>
    <x v="82"/>
    <x v="0"/>
    <x v="2"/>
    <x v="6"/>
    <x v="1"/>
    <m/>
  </r>
  <r>
    <x v="16"/>
    <s v="ESO26122016"/>
    <x v="83"/>
    <x v="0"/>
    <x v="2"/>
    <x v="0"/>
    <x v="19"/>
    <m/>
  </r>
  <r>
    <x v="16"/>
    <s v="ESO26122016"/>
    <x v="84"/>
    <x v="0"/>
    <x v="2"/>
    <x v="23"/>
    <x v="24"/>
    <m/>
  </r>
  <r>
    <x v="17"/>
    <s v="ESO25122016"/>
    <x v="85"/>
    <x v="0"/>
    <x v="0"/>
    <x v="5"/>
    <x v="1"/>
    <m/>
  </r>
  <r>
    <x v="18"/>
    <s v="ESO31122016"/>
    <x v="24"/>
    <x v="0"/>
    <x v="11"/>
    <x v="1"/>
    <x v="6"/>
    <m/>
  </r>
  <r>
    <x v="18"/>
    <s v="ESO31122016"/>
    <x v="75"/>
    <x v="0"/>
    <x v="4"/>
    <x v="14"/>
    <x v="6"/>
    <m/>
  </r>
  <r>
    <x v="18"/>
    <s v="ESO31122016"/>
    <x v="45"/>
    <x v="0"/>
    <x v="0"/>
    <x v="10"/>
    <x v="7"/>
    <m/>
  </r>
  <r>
    <x v="19"/>
    <s v="ESO01012017"/>
    <x v="86"/>
    <x v="0"/>
    <x v="5"/>
    <x v="24"/>
    <x v="22"/>
    <m/>
  </r>
  <r>
    <x v="20"/>
    <s v="ESO03012017"/>
    <x v="73"/>
    <x v="0"/>
    <x v="0"/>
    <x v="22"/>
    <x v="12"/>
    <m/>
  </r>
  <r>
    <x v="20"/>
    <s v="ESO03012017"/>
    <x v="80"/>
    <x v="0"/>
    <x v="0"/>
    <x v="15"/>
    <x v="8"/>
    <m/>
  </r>
  <r>
    <x v="20"/>
    <s v="ESO03012017"/>
    <x v="31"/>
    <x v="0"/>
    <x v="0"/>
    <x v="13"/>
    <x v="30"/>
    <m/>
  </r>
  <r>
    <x v="20"/>
    <s v="ESO03012017"/>
    <x v="85"/>
    <x v="0"/>
    <x v="0"/>
    <x v="21"/>
    <x v="25"/>
    <m/>
  </r>
  <r>
    <x v="20"/>
    <s v="ESO03012017"/>
    <x v="84"/>
    <x v="0"/>
    <x v="0"/>
    <x v="23"/>
    <x v="21"/>
    <m/>
  </r>
  <r>
    <x v="21"/>
    <s v="ESO04012017"/>
    <x v="87"/>
    <x v="0"/>
    <x v="2"/>
    <x v="10"/>
    <x v="12"/>
    <m/>
  </r>
  <r>
    <x v="21"/>
    <s v="ESO04012017"/>
    <x v="88"/>
    <x v="0"/>
    <x v="0"/>
    <x v="6"/>
    <x v="19"/>
    <m/>
  </r>
  <r>
    <x v="21"/>
    <s v="ESO04012017"/>
    <x v="74"/>
    <x v="0"/>
    <x v="2"/>
    <x v="6"/>
    <x v="1"/>
    <m/>
  </r>
  <r>
    <x v="21"/>
    <s v="ESO04012017"/>
    <x v="16"/>
    <x v="0"/>
    <x v="2"/>
    <x v="14"/>
    <x v="9"/>
    <m/>
  </r>
  <r>
    <x v="21"/>
    <s v="ESO04012017"/>
    <x v="89"/>
    <x v="0"/>
    <x v="1"/>
    <x v="6"/>
    <x v="13"/>
    <m/>
  </r>
  <r>
    <x v="21"/>
    <s v="ESO04012017"/>
    <x v="90"/>
    <x v="0"/>
    <x v="1"/>
    <x v="8"/>
    <x v="31"/>
    <m/>
  </r>
  <r>
    <x v="22"/>
    <s v="ESO07012017"/>
    <x v="0"/>
    <x v="0"/>
    <x v="11"/>
    <x v="0"/>
    <x v="8"/>
    <m/>
  </r>
  <r>
    <x v="23"/>
    <s v="ESO08012017"/>
    <x v="34"/>
    <x v="0"/>
    <x v="13"/>
    <x v="6"/>
    <x v="10"/>
    <m/>
  </r>
  <r>
    <x v="23"/>
    <s v="ESO08012017"/>
    <x v="27"/>
    <x v="0"/>
    <x v="1"/>
    <x v="11"/>
    <x v="32"/>
    <m/>
  </r>
  <r>
    <x v="23"/>
    <s v="ESO08012017"/>
    <x v="50"/>
    <x v="0"/>
    <x v="2"/>
    <x v="17"/>
    <x v="33"/>
    <m/>
  </r>
  <r>
    <x v="23"/>
    <s v="ESO08012017"/>
    <x v="91"/>
    <x v="0"/>
    <x v="5"/>
    <x v="6"/>
    <x v="15"/>
    <m/>
  </r>
  <r>
    <x v="23"/>
    <s v="ESO08012017"/>
    <x v="92"/>
    <x v="0"/>
    <x v="0"/>
    <x v="25"/>
    <x v="34"/>
    <m/>
  </r>
  <r>
    <x v="24"/>
    <s v="ESO09012017"/>
    <x v="66"/>
    <x v="0"/>
    <x v="2"/>
    <x v="14"/>
    <x v="9"/>
    <m/>
  </r>
  <r>
    <x v="24"/>
    <s v="ESO09012017"/>
    <x v="34"/>
    <x v="0"/>
    <x v="5"/>
    <x v="6"/>
    <x v="15"/>
    <m/>
  </r>
  <r>
    <x v="24"/>
    <s v="ESO09012017"/>
    <x v="5"/>
    <x v="0"/>
    <x v="0"/>
    <x v="24"/>
    <x v="31"/>
    <m/>
  </r>
  <r>
    <x v="25"/>
    <m/>
    <x v="93"/>
    <x v="1"/>
    <x v="14"/>
    <x v="26"/>
    <x v="35"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13">
  <r>
    <x v="0"/>
    <s v="chargeur 200"/>
    <x v="0"/>
    <n v="1"/>
    <n v="80"/>
  </r>
  <r>
    <x v="1"/>
    <s v="alcatel P.F"/>
    <x v="0"/>
    <n v="2"/>
    <n v="400"/>
  </r>
  <r>
    <x v="1"/>
    <s v="batterie samsung "/>
    <x v="0"/>
    <n v="1"/>
    <n v="120"/>
  </r>
  <r>
    <x v="1"/>
    <s v="cable usb"/>
    <x v="0"/>
    <n v="1"/>
    <n v="80"/>
  </r>
  <r>
    <x v="2"/>
    <s v="lampe LED USB"/>
    <x v="0"/>
    <n v="1"/>
    <n v="80"/>
  </r>
  <r>
    <x v="3"/>
    <s v="alcatel P.F"/>
    <x v="0"/>
    <n v="1"/>
    <n v="400"/>
  </r>
  <r>
    <x v="3"/>
    <s v="bague smartphone"/>
    <x v="0"/>
    <n v="2"/>
    <n v="150"/>
  </r>
  <r>
    <x v="3"/>
    <s v="chargeur 200"/>
    <x v="0"/>
    <n v="1"/>
    <n v="80"/>
  </r>
  <r>
    <x v="3"/>
    <s v="chargeur sony"/>
    <x v="0"/>
    <n v="1"/>
    <n v="220"/>
  </r>
  <r>
    <x v="3"/>
    <s v="samsung duos"/>
    <x v="0"/>
    <n v="1"/>
    <n v="300"/>
  </r>
  <r>
    <x v="4"/>
    <s v="bague smartphone"/>
    <x v="0"/>
    <n v="1"/>
    <n v="100"/>
  </r>
  <r>
    <x v="4"/>
    <s v="clé USB 8 Go toshiba "/>
    <x v="0"/>
    <n v="1"/>
    <n v="100"/>
  </r>
  <r>
    <x v="4"/>
    <s v="ecouteur samsung "/>
    <x v="0"/>
    <n v="1"/>
    <n v="150"/>
  </r>
  <r>
    <x v="4"/>
    <s v="incassable"/>
    <x v="0"/>
    <n v="1"/>
    <n v="150"/>
  </r>
  <r>
    <x v="4"/>
    <s v="pochette A1000"/>
    <x v="0"/>
    <n v="1"/>
    <n v="150"/>
  </r>
  <r>
    <x v="5"/>
    <s v="bafle pc"/>
    <x v="0"/>
    <n v="1"/>
    <n v="0"/>
  </r>
  <r>
    <x v="5"/>
    <s v="incassable"/>
    <x v="0"/>
    <n v="1"/>
    <n v="0"/>
  </r>
  <r>
    <x v="5"/>
    <s v="power bank 20000Mh"/>
    <x v="0"/>
    <n v="1"/>
    <n v="0"/>
  </r>
  <r>
    <x v="6"/>
    <s v="cable mini usb"/>
    <x v="0"/>
    <n v="1"/>
    <n v="0"/>
  </r>
  <r>
    <x v="6"/>
    <s v="chargeur Iphone4"/>
    <x v="0"/>
    <n v="1"/>
    <n v="0"/>
  </r>
  <r>
    <x v="6"/>
    <s v="incassable"/>
    <x v="0"/>
    <n v="1"/>
    <n v="0"/>
  </r>
  <r>
    <x v="7"/>
    <s v="bafle pc"/>
    <x v="0"/>
    <n v="1"/>
    <n v="0"/>
  </r>
  <r>
    <x v="7"/>
    <s v="bluetooth"/>
    <x v="0"/>
    <n v="1"/>
    <n v="0"/>
  </r>
  <r>
    <x v="8"/>
    <s v="alcatel P.F"/>
    <x v="0"/>
    <n v="1"/>
    <n v="0"/>
  </r>
  <r>
    <x v="8"/>
    <s v="alcatel P.F"/>
    <x v="0"/>
    <n v="1"/>
    <n v="0"/>
  </r>
  <r>
    <x v="8"/>
    <s v="clé USB 8 Go toshiba "/>
    <x v="0"/>
    <n v="1"/>
    <n v="0"/>
  </r>
  <r>
    <x v="8"/>
    <s v="ecouteur MI"/>
    <x v="0"/>
    <n v="1"/>
    <n v="0"/>
  </r>
  <r>
    <x v="9"/>
    <s v="cable usb"/>
    <x v="0"/>
    <n v="1"/>
    <n v="0"/>
  </r>
  <r>
    <x v="9"/>
    <s v="chargeur LONIO C331"/>
    <x v="0"/>
    <n v="1"/>
    <n v="0"/>
  </r>
  <r>
    <x v="9"/>
    <s v="ecouteur MI"/>
    <x v="0"/>
    <n v="1"/>
    <n v="0"/>
  </r>
  <r>
    <x v="9"/>
    <s v="ecouteur MI"/>
    <x v="0"/>
    <n v="1"/>
    <n v="0"/>
  </r>
  <r>
    <x v="9"/>
    <s v="souris fil"/>
    <x v="0"/>
    <n v="1"/>
    <n v="0"/>
  </r>
  <r>
    <x v="10"/>
    <s v="cable mini usb to usb"/>
    <x v="0"/>
    <n v="1"/>
    <n v="0"/>
  </r>
  <r>
    <x v="10"/>
    <s v="cable multiple"/>
    <x v="0"/>
    <n v="1"/>
    <n v="0"/>
  </r>
  <r>
    <x v="10"/>
    <s v="chargeur LONIO C331"/>
    <x v="0"/>
    <n v="1"/>
    <n v="0"/>
  </r>
  <r>
    <x v="10"/>
    <s v="ecouteur MI"/>
    <x v="0"/>
    <n v="1"/>
    <n v="0"/>
  </r>
  <r>
    <x v="10"/>
    <s v="ecouteur samsung "/>
    <x v="0"/>
    <n v="1"/>
    <n v="0"/>
  </r>
  <r>
    <x v="10"/>
    <s v="lampe LED USB"/>
    <x v="0"/>
    <n v="1"/>
    <n v="0"/>
  </r>
  <r>
    <x v="10"/>
    <s v="souris sans fil"/>
    <x v="0"/>
    <n v="1"/>
    <n v="0"/>
  </r>
  <r>
    <x v="11"/>
    <s v="bague smartphone"/>
    <x v="0"/>
    <n v="1"/>
    <n v="0"/>
  </r>
  <r>
    <x v="12"/>
    <s v="bague smartphone"/>
    <x v="0"/>
    <n v="1"/>
    <n v="150"/>
  </r>
  <r>
    <x v="12"/>
    <s v="batterie nokia"/>
    <x v="0"/>
    <n v="1"/>
    <n v="150"/>
  </r>
  <r>
    <x v="12"/>
    <s v="chargeur auto Iphone 5"/>
    <x v="0"/>
    <n v="1"/>
    <n v="0"/>
  </r>
  <r>
    <x v="13"/>
    <s v="bluetooth vert"/>
    <x v="0"/>
    <n v="1"/>
    <n v="300"/>
  </r>
  <r>
    <x v="13"/>
    <s v="cable USB P8 condor"/>
    <x v="0"/>
    <n v="2"/>
    <n v="240"/>
  </r>
  <r>
    <x v="13"/>
    <s v="chargeur sony"/>
    <x v="0"/>
    <n v="1"/>
    <n v="220"/>
  </r>
  <r>
    <x v="13"/>
    <s v="ecouteur MI"/>
    <x v="0"/>
    <n v="2"/>
    <n v="440"/>
  </r>
  <r>
    <x v="13"/>
    <s v="ecouteur samsung "/>
    <x v="0"/>
    <n v="1"/>
    <n v="150"/>
  </r>
  <r>
    <x v="14"/>
    <s v="cable mini usb to usb"/>
    <x v="0"/>
    <n v="3"/>
    <n v="250"/>
  </r>
  <r>
    <x v="14"/>
    <s v="cable mini usb to usb"/>
    <x v="0"/>
    <n v="1"/>
    <n v="100"/>
  </r>
  <r>
    <x v="14"/>
    <s v="lampe LED SHUNS"/>
    <x v="0"/>
    <n v="1"/>
    <n v="200"/>
  </r>
  <r>
    <x v="14"/>
    <s v="modulateur auto"/>
    <x v="0"/>
    <n v="1"/>
    <n v="200"/>
  </r>
  <r>
    <x v="14"/>
    <s v="power bank 12000Mh"/>
    <x v="0"/>
    <n v="1"/>
    <n v="250"/>
  </r>
  <r>
    <x v="14"/>
    <s v="souris sans fil"/>
    <x v="0"/>
    <n v="1"/>
    <n v="150"/>
  </r>
  <r>
    <x v="15"/>
    <s v="batterie samsung "/>
    <x v="0"/>
    <n v="1"/>
    <n v="50"/>
  </r>
  <r>
    <x v="15"/>
    <s v="chargeur galaxy 2 in 1"/>
    <x v="0"/>
    <n v="1"/>
    <n v="150"/>
  </r>
  <r>
    <x v="15"/>
    <s v="chargeur LONIO A2271"/>
    <x v="0"/>
    <n v="1"/>
    <n v="250"/>
  </r>
  <r>
    <x v="15"/>
    <s v="ecouteur samsung "/>
    <x v="0"/>
    <n v="1"/>
    <n v="150"/>
  </r>
  <r>
    <x v="16"/>
    <s v="cable multiple noir"/>
    <x v="0"/>
    <n v="1"/>
    <n v="150"/>
  </r>
  <r>
    <x v="16"/>
    <s v="Carte M 4Go "/>
    <x v="0"/>
    <n v="1"/>
    <n v="220"/>
  </r>
  <r>
    <x v="16"/>
    <s v="Carte M 4Go "/>
    <x v="0"/>
    <n v="1"/>
    <n v="220"/>
  </r>
  <r>
    <x v="16"/>
    <s v="chargeur 200"/>
    <x v="0"/>
    <n v="1"/>
    <n v="80"/>
  </r>
  <r>
    <x v="16"/>
    <s v="chargeur auto tete USB"/>
    <x v="0"/>
    <n v="1"/>
    <n v="220"/>
  </r>
  <r>
    <x v="16"/>
    <s v="chargeur galaxy 2 in 1"/>
    <x v="0"/>
    <n v="1"/>
    <n v="150"/>
  </r>
  <r>
    <x v="16"/>
    <s v="incassable CND A8"/>
    <x v="0"/>
    <n v="1"/>
    <n v="180"/>
  </r>
  <r>
    <x v="17"/>
    <s v="incassable"/>
    <x v="0"/>
    <n v="1"/>
    <n v="150"/>
  </r>
  <r>
    <x v="17"/>
    <s v="incassable"/>
    <x v="0"/>
    <n v="1"/>
    <n v="150"/>
  </r>
  <r>
    <x v="18"/>
    <s v="chargeur galaxy 2 in 1"/>
    <x v="0"/>
    <n v="2"/>
    <n v="300"/>
  </r>
  <r>
    <x v="18"/>
    <s v="chargeur Iphone4"/>
    <x v="0"/>
    <n v="1"/>
    <n v="250"/>
  </r>
  <r>
    <x v="18"/>
    <s v="modulateur "/>
    <x v="0"/>
    <n v="1"/>
    <n v="250"/>
  </r>
  <r>
    <x v="18"/>
    <s v="samsung"/>
    <x v="0"/>
    <n v="1"/>
    <n v="400"/>
  </r>
  <r>
    <x v="18"/>
    <s v="samsung radio"/>
    <x v="0"/>
    <n v="1"/>
    <n v="250"/>
  </r>
  <r>
    <x v="19"/>
    <s v="batterie samsung "/>
    <x v="0"/>
    <n v="1"/>
    <n v="110"/>
  </r>
  <r>
    <x v="19"/>
    <s v="chargeur galaxy 2 in 1"/>
    <x v="1"/>
    <n v="1"/>
    <n v="150"/>
  </r>
  <r>
    <x v="20"/>
    <s v="bluetooth"/>
    <x v="0"/>
    <n v="1"/>
    <n v="200"/>
  </r>
  <r>
    <x v="20"/>
    <s v="chargeur 200"/>
    <x v="0"/>
    <n v="1"/>
    <n v="80"/>
  </r>
  <r>
    <x v="20"/>
    <s v="porte feuille femme"/>
    <x v="0"/>
    <n v="1"/>
    <n v="150"/>
  </r>
  <r>
    <x v="21"/>
    <s v="alcatel G.F"/>
    <x v="0"/>
    <n v="1"/>
    <n v="700"/>
  </r>
  <r>
    <x v="21"/>
    <s v="Carte M 8Go"/>
    <x v="0"/>
    <n v="1"/>
    <n v="100"/>
  </r>
  <r>
    <x v="22"/>
    <s v="cable mini usb"/>
    <x v="0"/>
    <n v="1"/>
    <n v="80"/>
  </r>
  <r>
    <x v="22"/>
    <s v="clé USB 8 Go toshiba "/>
    <x v="0"/>
    <n v="1"/>
    <n v="150"/>
  </r>
  <r>
    <x v="22"/>
    <s v="USB 3 OTG"/>
    <x v="0"/>
    <n v="1"/>
    <n v="150"/>
  </r>
  <r>
    <x v="23"/>
    <s v="batterie nokia"/>
    <x v="0"/>
    <n v="1"/>
    <n v="120"/>
  </r>
  <r>
    <x v="23"/>
    <s v="bluetooth vert"/>
    <x v="0"/>
    <n v="1"/>
    <n v="250"/>
  </r>
  <r>
    <x v="23"/>
    <s v="cable mini usb to usb"/>
    <x v="0"/>
    <n v="2"/>
    <n v="160"/>
  </r>
  <r>
    <x v="23"/>
    <s v="cable mini usb to usb"/>
    <x v="0"/>
    <n v="1"/>
    <n v="80"/>
  </r>
  <r>
    <x v="23"/>
    <s v="chargeur N70"/>
    <x v="0"/>
    <n v="1"/>
    <n v="80"/>
  </r>
  <r>
    <x v="23"/>
    <s v="clavier pc sans fil + souris"/>
    <x v="0"/>
    <n v="1"/>
    <n v="150"/>
  </r>
  <r>
    <x v="23"/>
    <s v="ecouteur samsung "/>
    <x v="0"/>
    <n v="1"/>
    <n v="150"/>
  </r>
  <r>
    <x v="23"/>
    <s v="modulateur blanc"/>
    <x v="0"/>
    <n v="1"/>
    <n v="70"/>
  </r>
  <r>
    <x v="23"/>
    <s v="tete usb auto new"/>
    <x v="0"/>
    <n v="1"/>
    <n v="100"/>
  </r>
  <r>
    <x v="24"/>
    <s v="cable multiple new"/>
    <x v="0"/>
    <n v="1"/>
    <n v="200"/>
  </r>
  <r>
    <x v="24"/>
    <s v="chargeur 200"/>
    <x v="0"/>
    <n v="1"/>
    <n v="80"/>
  </r>
  <r>
    <x v="24"/>
    <s v="chargeur N70"/>
    <x v="0"/>
    <n v="1"/>
    <n v="80"/>
  </r>
  <r>
    <x v="24"/>
    <s v="chargeur N70"/>
    <x v="0"/>
    <n v="1"/>
    <n v="-120"/>
  </r>
  <r>
    <x v="24"/>
    <s v="chargeur N70"/>
    <x v="0"/>
    <n v="1"/>
    <n v="80"/>
  </r>
  <r>
    <x v="25"/>
    <s v="cable multiple new"/>
    <x v="0"/>
    <n v="1"/>
    <n v="250"/>
  </r>
  <r>
    <x v="25"/>
    <s v="chargeur 200"/>
    <x v="0"/>
    <n v="1"/>
    <n v="80"/>
  </r>
  <r>
    <x v="25"/>
    <s v="ecouteur samsung "/>
    <x v="0"/>
    <n v="1"/>
    <n v="150"/>
  </r>
  <r>
    <x v="26"/>
    <s v="adaptateur sim "/>
    <x v="0"/>
    <n v="1"/>
    <n v="70"/>
  </r>
  <r>
    <x v="26"/>
    <s v="cable mini usb to usb"/>
    <x v="0"/>
    <n v="1"/>
    <n v="80"/>
  </r>
  <r>
    <x v="26"/>
    <s v="chargeur galaxy 2 in 1"/>
    <x v="0"/>
    <n v="1"/>
    <n v="150"/>
  </r>
  <r>
    <x v="27"/>
    <s v="incassable CND A8"/>
    <x v="0"/>
    <n v="1"/>
    <n v="230"/>
  </r>
  <r>
    <x v="27"/>
    <s v="exciteur batterie"/>
    <x v="0"/>
    <n v="1"/>
    <n v="100"/>
  </r>
  <r>
    <x v="27"/>
    <s v="bafle pc"/>
    <x v="0"/>
    <n v="1"/>
    <n v="120"/>
  </r>
  <r>
    <x v="27"/>
    <s v="chargeur auto"/>
    <x v="0"/>
    <n v="1"/>
    <n v="80"/>
  </r>
  <r>
    <x v="27"/>
    <s v="chargeur galaxy 2 in 1"/>
    <x v="0"/>
    <n v="1"/>
    <n v="150"/>
  </r>
  <r>
    <x v="27"/>
    <s v="chargeur N70"/>
    <x v="0"/>
    <n v="1"/>
    <n v="80"/>
  </r>
  <r>
    <x v="28"/>
    <s v="adaptateur sim "/>
    <x v="0"/>
    <n v="1"/>
    <n v="70"/>
  </r>
  <r>
    <x v="28"/>
    <s v="chargeur galaxy 2 in 1"/>
    <x v="0"/>
    <n v="1"/>
    <n v="150"/>
  </r>
  <r>
    <x v="29"/>
    <s v="cable aux data"/>
    <x v="0"/>
    <n v="1"/>
    <n v="80"/>
  </r>
  <r>
    <x v="29"/>
    <s v="cable multiple"/>
    <x v="0"/>
    <n v="1"/>
    <n v="150"/>
  </r>
  <r>
    <x v="30"/>
    <m/>
    <x v="2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48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H35:L39" firstHeaderRow="1" firstDataRow="2" firstDataCol="2"/>
  <pivotFields count="6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axis="axisCol" compact="0" outline="0" showAll="0" defaultSubtotal="0">
      <items count="9">
        <item m="1" x="7"/>
        <item m="1" x="6"/>
        <item m="1" x="8"/>
        <item m="1" x="3"/>
        <item m="1" x="4"/>
        <item x="2"/>
        <item m="1" x="5"/>
        <item x="0"/>
        <item x="1"/>
      </items>
    </pivotField>
    <pivotField dataField="1" compact="0" outline="0" showAll="0"/>
    <pivotField compact="0" outline="0" showAll="0"/>
    <pivotField axis="axisRow" compact="0" outline="0" showAll="0" defaultSubtotal="0">
      <items count="4">
        <item x="1"/>
        <item x="0"/>
        <item x="2"/>
        <item x="3"/>
      </items>
    </pivotField>
  </pivotFields>
  <rowFields count="2">
    <field x="5"/>
    <field x="0"/>
  </rowFields>
  <rowItems count="3">
    <i>
      <x/>
      <x v="11"/>
    </i>
    <i>
      <x v="2"/>
      <x/>
    </i>
    <i t="grand">
      <x/>
    </i>
  </rowItems>
  <colFields count="1">
    <field x="2"/>
  </colFields>
  <colItems count="3">
    <i>
      <x v="7"/>
    </i>
    <i>
      <x v="8"/>
    </i>
    <i t="grand">
      <x/>
    </i>
  </colItems>
  <dataFields count="1">
    <dataField name="Quantités" fld="3" baseField="0" baseItem="0"/>
  </dataFields>
  <formats count="11">
    <format dxfId="14">
      <pivotArea field="5" type="button" dataOnly="0" labelOnly="1" outline="0" axis="axisRow" fieldPosition="0"/>
    </format>
    <format dxfId="13">
      <pivotArea field="0" type="button" dataOnly="0" labelOnly="1" outline="0" axis="axisRow" fieldPosition="1"/>
    </format>
    <format dxfId="12">
      <pivotArea dataOnly="0" labelOnly="1" grandCol="1" outline="0" fieldPosition="0"/>
    </format>
    <format dxfId="11">
      <pivotArea field="5" type="button" dataOnly="0" labelOnly="1" outline="0" axis="axisRow" fieldPosition="0"/>
    </format>
    <format dxfId="10">
      <pivotArea field="0" type="button" dataOnly="0" labelOnly="1" outline="0" axis="axisRow" fieldPosition="1"/>
    </format>
    <format dxfId="9">
      <pivotArea dataOnly="0" labelOnly="1" grandCol="1" outline="0" fieldPosition="0"/>
    </format>
    <format dxfId="8">
      <pivotArea field="5" type="button" dataOnly="0" labelOnly="1" outline="0" axis="axisRow" fieldPosition="0"/>
    </format>
    <format dxfId="7">
      <pivotArea field="0" type="button" dataOnly="0" labelOnly="1" outline="0" axis="axisRow" fieldPosition="1"/>
    </format>
    <format dxfId="6">
      <pivotArea dataOnly="0" labelOnly="1" grandCol="1" outline="0" fieldPosition="0"/>
    </format>
    <format dxfId="5">
      <pivotArea type="origin" dataOnly="0" labelOnly="1" outline="0" fieldPosition="0"/>
    </format>
    <format dxfId="4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44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H16:N34" firstHeaderRow="1" firstDataRow="2" firstDataCol="5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axis="axisRow" compact="0" outline="0" showAll="0">
      <items count="99">
        <item sd="0" x="9"/>
        <item sd="0" x="23"/>
        <item x="93"/>
        <item x="22"/>
        <item x="56"/>
        <item x="37"/>
        <item x="20"/>
        <item m="1" x="96"/>
        <item x="10"/>
        <item x="41"/>
        <item x="40"/>
        <item x="5"/>
        <item x="51"/>
        <item x="52"/>
        <item x="50"/>
        <item x="4"/>
        <item x="3"/>
        <item x="2"/>
        <item x="39"/>
        <item x="12"/>
        <item x="11"/>
        <item x="42"/>
        <item x="43"/>
        <item x="35"/>
        <item x="38"/>
        <item x="55"/>
        <item x="44"/>
        <item x="49"/>
        <item x="45"/>
        <item x="86"/>
        <item x="21"/>
        <item x="28"/>
        <item x="29"/>
        <item x="27"/>
        <item x="58"/>
        <item x="47"/>
        <item x="46"/>
        <item x="48"/>
        <item m="1" x="97"/>
        <item x="18"/>
        <item x="25"/>
        <item x="72"/>
        <item x="53"/>
        <item x="54"/>
        <item x="30"/>
        <item x="26"/>
        <item x="7"/>
        <item x="8"/>
        <item x="6"/>
        <item x="34"/>
        <item x="36"/>
        <item x="32"/>
        <item x="33"/>
        <item x="24"/>
        <item x="13"/>
        <item x="59"/>
        <item x="61"/>
        <item x="14"/>
        <item x="15"/>
        <item x="16"/>
        <item x="17"/>
        <item x="19"/>
        <item x="60"/>
        <item x="31"/>
        <item x="1"/>
        <item x="57"/>
        <item x="66"/>
        <item x="62"/>
        <item x="67"/>
        <item x="63"/>
        <item x="65"/>
        <item x="64"/>
        <item x="68"/>
        <item x="69"/>
        <item x="70"/>
        <item x="71"/>
        <item x="73"/>
        <item m="1" x="94"/>
        <item x="75"/>
        <item x="79"/>
        <item x="82"/>
        <item x="76"/>
        <item x="77"/>
        <item x="78"/>
        <item x="81"/>
        <item x="83"/>
        <item x="84"/>
        <item x="85"/>
        <item m="1" x="95"/>
        <item x="80"/>
        <item x="90"/>
        <item x="89"/>
        <item x="87"/>
        <item x="88"/>
        <item x="0"/>
        <item x="74"/>
        <item x="91"/>
        <item x="92"/>
        <item t="default"/>
      </items>
    </pivotField>
    <pivotField axis="axisCol" compact="0" outline="0" showAll="0">
      <items count="4">
        <item x="1"/>
        <item m="1" x="2"/>
        <item x="0"/>
        <item t="default"/>
      </items>
    </pivotField>
    <pivotField axis="axisRow" compact="0" outline="0" showAll="0">
      <items count="16">
        <item x="8"/>
        <item x="14"/>
        <item x="0"/>
        <item x="5"/>
        <item x="4"/>
        <item x="11"/>
        <item x="1"/>
        <item x="6"/>
        <item x="9"/>
        <item x="2"/>
        <item x="3"/>
        <item x="7"/>
        <item x="10"/>
        <item x="12"/>
        <item x="13"/>
        <item t="default"/>
      </items>
    </pivotField>
    <pivotField axis="axisRow" compact="0" outline="0" showAll="0">
      <items count="28">
        <item x="1"/>
        <item x="26"/>
        <item x="12"/>
        <item x="5"/>
        <item x="8"/>
        <item x="11"/>
        <item x="9"/>
        <item x="10"/>
        <item x="18"/>
        <item x="19"/>
        <item x="17"/>
        <item x="4"/>
        <item x="3"/>
        <item x="2"/>
        <item x="0"/>
        <item x="6"/>
        <item x="14"/>
        <item x="21"/>
        <item x="7"/>
        <item x="16"/>
        <item x="15"/>
        <item x="13"/>
        <item x="20"/>
        <item x="22"/>
        <item x="24"/>
        <item x="23"/>
        <item x="25"/>
        <item t="default"/>
      </items>
    </pivotField>
    <pivotField dataField="1" compact="0" outline="0" showAll="0"/>
    <pivotField compact="0" outline="0" showAll="0"/>
    <pivotField axis="axisRow" compact="0" outline="0" showAll="0" defaultSubtotal="0">
      <items count="4">
        <item x="1"/>
        <item x="0"/>
        <item x="2"/>
        <item x="3"/>
      </items>
    </pivotField>
  </pivotFields>
  <rowFields count="5">
    <field x="8"/>
    <field x="0"/>
    <field x="4"/>
    <field x="2"/>
    <field x="5"/>
  </rowFields>
  <rowItems count="267">
    <i>
      <x/>
      <x v="11"/>
      <x/>
      <x v="1"/>
    </i>
    <i t="default" r="2">
      <x/>
    </i>
    <i r="2">
      <x v="2"/>
      <x v="3"/>
      <x v="2"/>
    </i>
    <i t="default" r="3">
      <x v="3"/>
    </i>
    <i r="3">
      <x v="4"/>
      <x v="3"/>
    </i>
    <i t="default" r="3">
      <x v="4"/>
    </i>
    <i r="3">
      <x v="6"/>
      <x v="5"/>
    </i>
    <i t="default" r="3">
      <x v="6"/>
    </i>
    <i r="3">
      <x v="10"/>
      <x v="3"/>
    </i>
    <i t="default" r="3">
      <x v="10"/>
    </i>
    <i r="3">
      <x v="11"/>
      <x v="3"/>
    </i>
    <i t="default" r="3">
      <x v="11"/>
    </i>
    <i r="3">
      <x v="12"/>
      <x v="8"/>
    </i>
    <i t="default" r="3">
      <x v="12"/>
    </i>
    <i r="3">
      <x v="13"/>
      <x v="9"/>
    </i>
    <i t="default" r="3">
      <x v="13"/>
    </i>
    <i r="3">
      <x v="14"/>
      <x v="10"/>
    </i>
    <i t="default" r="3">
      <x v="14"/>
    </i>
    <i r="3">
      <x v="15"/>
      <x v="11"/>
    </i>
    <i t="default" r="3">
      <x v="15"/>
    </i>
    <i r="3">
      <x v="16"/>
      <x v="12"/>
    </i>
    <i t="default" r="3">
      <x v="16"/>
    </i>
    <i r="3">
      <x v="17"/>
      <x v="13"/>
    </i>
    <i t="default" r="3">
      <x v="17"/>
    </i>
    <i r="3">
      <x v="18"/>
      <x v="14"/>
    </i>
    <i t="default" r="3">
      <x v="18"/>
    </i>
    <i r="3">
      <x v="23"/>
      <x v="5"/>
    </i>
    <i t="default" r="3">
      <x v="23"/>
    </i>
    <i r="3">
      <x v="26"/>
      <x v="16"/>
    </i>
    <i t="default" r="3">
      <x v="26"/>
    </i>
    <i r="3">
      <x v="27"/>
      <x v="7"/>
    </i>
    <i t="default" r="3">
      <x v="27"/>
    </i>
    <i r="3">
      <x v="28"/>
      <x v="7"/>
    </i>
    <i t="default" r="3">
      <x v="28"/>
    </i>
    <i r="3">
      <x v="31"/>
      <x v="5"/>
    </i>
    <i t="default" r="3">
      <x v="31"/>
    </i>
    <i r="3">
      <x v="32"/>
      <x v="18"/>
    </i>
    <i t="default" r="3">
      <x v="32"/>
    </i>
    <i r="3">
      <x v="33"/>
      <x v="18"/>
    </i>
    <i t="default" r="3">
      <x v="33"/>
    </i>
    <i r="3">
      <x v="34"/>
      <x v="3"/>
    </i>
    <i t="default" r="3">
      <x v="34"/>
    </i>
    <i r="3">
      <x v="35"/>
      <x v="19"/>
    </i>
    <i t="default" r="3">
      <x v="35"/>
    </i>
    <i r="3">
      <x v="36"/>
      <x v="20"/>
    </i>
    <i t="default" r="3">
      <x v="36"/>
    </i>
    <i r="3">
      <x v="37"/>
      <x v="7"/>
    </i>
    <i t="default" r="3">
      <x v="37"/>
    </i>
    <i r="3">
      <x v="40"/>
      <x/>
    </i>
    <i t="default" r="3">
      <x v="40"/>
    </i>
    <i r="3">
      <x v="41"/>
      <x v="7"/>
    </i>
    <i t="default" r="3">
      <x v="41"/>
    </i>
    <i r="3">
      <x v="42"/>
      <x v="22"/>
    </i>
    <i t="default" r="3">
      <x v="42"/>
    </i>
    <i r="3">
      <x v="43"/>
      <x v="7"/>
    </i>
    <i t="default" r="3">
      <x v="43"/>
    </i>
    <i r="3">
      <x v="44"/>
      <x/>
    </i>
    <i t="default" r="3">
      <x v="44"/>
    </i>
    <i r="3">
      <x v="45"/>
      <x/>
    </i>
    <i t="default" r="3">
      <x v="45"/>
    </i>
    <i r="3">
      <x v="50"/>
      <x v="18"/>
    </i>
    <i t="default" r="3">
      <x v="50"/>
    </i>
    <i r="3">
      <x v="51"/>
      <x v="15"/>
    </i>
    <i t="default" r="3">
      <x v="51"/>
    </i>
    <i r="3">
      <x v="54"/>
      <x/>
    </i>
    <i t="default" r="3">
      <x v="54"/>
    </i>
    <i r="3">
      <x v="55"/>
      <x v="17"/>
    </i>
    <i t="default" r="3">
      <x v="55"/>
    </i>
    <i r="3">
      <x v="56"/>
      <x v="16"/>
    </i>
    <i t="default" r="3">
      <x v="56"/>
    </i>
    <i r="3">
      <x v="58"/>
      <x/>
    </i>
    <i t="default" r="3">
      <x v="58"/>
    </i>
    <i r="3">
      <x v="59"/>
      <x v="7"/>
    </i>
    <i t="default" r="3">
      <x v="59"/>
    </i>
    <i r="3">
      <x v="61"/>
      <x v="7"/>
    </i>
    <i t="default" r="3">
      <x v="61"/>
    </i>
    <i r="3">
      <x v="62"/>
      <x v="3"/>
    </i>
    <i t="default" r="3">
      <x v="62"/>
    </i>
    <i r="3">
      <x v="63"/>
      <x v="21"/>
    </i>
    <i t="default" r="3">
      <x v="63"/>
    </i>
    <i r="3">
      <x v="67"/>
      <x v="15"/>
    </i>
    <i t="default" r="3">
      <x v="67"/>
    </i>
    <i r="3">
      <x v="68"/>
      <x v="12"/>
    </i>
    <i t="default" r="3">
      <x v="68"/>
    </i>
    <i r="3">
      <x v="71"/>
      <x v="3"/>
    </i>
    <i t="default" r="3">
      <x v="71"/>
    </i>
    <i r="3">
      <x v="73"/>
      <x v="2"/>
    </i>
    <i t="default" r="3">
      <x v="73"/>
    </i>
    <i r="3">
      <x v="74"/>
      <x v="3"/>
    </i>
    <i t="default" r="3">
      <x v="74"/>
    </i>
    <i r="3">
      <x v="75"/>
      <x v="18"/>
    </i>
    <i t="default" r="3">
      <x v="75"/>
    </i>
    <i r="3">
      <x v="83"/>
      <x v="22"/>
    </i>
    <i t="default" r="3">
      <x v="83"/>
    </i>
    <i r="3">
      <x v="84"/>
      <x v="3"/>
    </i>
    <i t="default" r="3">
      <x v="84"/>
    </i>
    <i r="3">
      <x v="87"/>
      <x v="3"/>
    </i>
    <i t="default" r="3">
      <x v="87"/>
    </i>
    <i r="3">
      <x v="89"/>
      <x v="20"/>
    </i>
    <i t="default" r="3">
      <x v="89"/>
    </i>
    <i r="3">
      <x v="94"/>
      <x v="14"/>
    </i>
    <i t="default" r="3">
      <x v="94"/>
    </i>
    <i r="3">
      <x v="95"/>
      <x v="15"/>
    </i>
    <i t="default" r="3">
      <x v="95"/>
    </i>
    <i t="default" r="2">
      <x v="2"/>
    </i>
    <i r="2">
      <x v="3"/>
      <x v="19"/>
      <x/>
    </i>
    <i t="default" r="3">
      <x v="19"/>
    </i>
    <i r="3">
      <x v="22"/>
      <x v="15"/>
    </i>
    <i t="default" r="3">
      <x v="22"/>
    </i>
    <i r="3">
      <x v="25"/>
      <x v="15"/>
    </i>
    <i t="default" r="3">
      <x v="25"/>
    </i>
    <i t="default" r="2">
      <x v="3"/>
    </i>
    <i r="2">
      <x v="4"/>
      <x v="20"/>
      <x v="15"/>
    </i>
    <i t="default" r="3">
      <x v="20"/>
    </i>
    <i r="3">
      <x v="60"/>
      <x/>
    </i>
    <i t="default" r="3">
      <x v="60"/>
    </i>
    <i r="3">
      <x v="70"/>
      <x/>
    </i>
    <i t="default" r="3">
      <x v="70"/>
    </i>
    <i r="3">
      <x v="78"/>
      <x v="16"/>
    </i>
    <i t="default" r="3">
      <x v="78"/>
    </i>
    <i t="default" r="2">
      <x v="4"/>
    </i>
    <i r="2">
      <x v="5"/>
      <x/>
    </i>
    <i r="3">
      <x v="21"/>
      <x v="15"/>
    </i>
    <i t="default" r="3">
      <x v="21"/>
    </i>
    <i r="3">
      <x v="44"/>
      <x/>
    </i>
    <i t="default" r="3">
      <x v="44"/>
    </i>
    <i r="3">
      <x v="45"/>
      <x/>
    </i>
    <i t="default" r="3">
      <x v="45"/>
    </i>
    <i r="3">
      <x v="52"/>
      <x v="16"/>
    </i>
    <i t="default" r="3">
      <x v="52"/>
    </i>
    <i r="3">
      <x v="53"/>
      <x/>
    </i>
    <i t="default" r="3">
      <x v="53"/>
    </i>
    <i t="default" r="2">
      <x v="5"/>
    </i>
    <i r="2">
      <x v="6"/>
      <x v="4"/>
      <x v="3"/>
    </i>
    <i t="default" r="3">
      <x v="4"/>
    </i>
    <i r="3">
      <x v="16"/>
      <x v="12"/>
    </i>
    <i t="default" r="3">
      <x v="16"/>
    </i>
    <i r="3">
      <x v="24"/>
      <x/>
    </i>
    <i t="default" r="3">
      <x v="24"/>
    </i>
    <i r="3">
      <x v="46"/>
      <x v="18"/>
    </i>
    <i t="default" r="3">
      <x v="46"/>
    </i>
    <i r="3">
      <x v="48"/>
      <x v="15"/>
    </i>
    <i t="default" r="3">
      <x v="48"/>
    </i>
    <i r="3">
      <x v="64"/>
      <x/>
    </i>
    <i t="default" r="3">
      <x v="64"/>
    </i>
    <i t="default" r="2">
      <x v="6"/>
    </i>
    <i r="2">
      <x v="7"/>
      <x v="54"/>
      <x/>
    </i>
    <i t="default" r="3">
      <x v="54"/>
    </i>
    <i r="3">
      <x v="57"/>
      <x/>
    </i>
    <i t="default" r="3">
      <x v="57"/>
    </i>
    <i t="default" r="2">
      <x v="7"/>
    </i>
    <i r="2">
      <x v="8"/>
      <x v="53"/>
      <x/>
    </i>
    <i t="default" r="3">
      <x v="53"/>
    </i>
    <i t="default" r="2">
      <x v="8"/>
    </i>
    <i r="2">
      <x v="9"/>
      <x/>
    </i>
    <i r="3">
      <x v="8"/>
      <x v="6"/>
    </i>
    <i t="default" r="3">
      <x v="8"/>
    </i>
    <i r="3">
      <x v="9"/>
      <x v="7"/>
    </i>
    <i t="default" r="3">
      <x v="9"/>
    </i>
    <i r="3">
      <x v="16"/>
      <x v="12"/>
    </i>
    <i t="default" r="3">
      <x v="16"/>
    </i>
    <i r="3">
      <x v="39"/>
      <x v="7"/>
    </i>
    <i t="default" r="3">
      <x v="39"/>
    </i>
    <i r="3">
      <x v="41"/>
      <x v="7"/>
    </i>
    <i t="default" r="3">
      <x v="41"/>
    </i>
    <i r="3">
      <x v="48"/>
      <x v="15"/>
    </i>
    <i t="default" r="3">
      <x v="48"/>
    </i>
    <i r="3">
      <x v="52"/>
      <x v="16"/>
    </i>
    <i t="default" r="3">
      <x v="52"/>
    </i>
    <i r="3">
      <x v="55"/>
      <x v="17"/>
    </i>
    <i t="default" r="3">
      <x v="55"/>
    </i>
    <i r="3">
      <x v="62"/>
      <x v="17"/>
    </i>
    <i t="default" r="3">
      <x v="62"/>
    </i>
    <i r="3">
      <x v="63"/>
      <x v="21"/>
    </i>
    <i t="default" r="3">
      <x v="63"/>
    </i>
    <i r="3">
      <x v="65"/>
      <x/>
    </i>
    <i t="default" r="3">
      <x v="65"/>
    </i>
    <i r="3">
      <x v="66"/>
      <x v="16"/>
    </i>
    <i t="default" r="3">
      <x v="66"/>
    </i>
    <i r="3">
      <x v="69"/>
      <x v="5"/>
    </i>
    <i t="default" r="3">
      <x v="69"/>
    </i>
    <i r="3">
      <x v="71"/>
      <x v="3"/>
    </i>
    <i t="default" r="3">
      <x v="71"/>
    </i>
    <i r="3">
      <x v="72"/>
      <x v="17"/>
    </i>
    <i t="default" r="3">
      <x v="72"/>
    </i>
    <i r="3">
      <x v="76"/>
      <x v="23"/>
    </i>
    <i t="default" r="3">
      <x v="76"/>
    </i>
    <i r="3">
      <x v="78"/>
      <x v="16"/>
    </i>
    <i t="default" r="3">
      <x v="78"/>
    </i>
    <i r="3">
      <x v="79"/>
      <x v="16"/>
    </i>
    <i t="default" r="3">
      <x v="79"/>
    </i>
    <i r="3">
      <x v="80"/>
      <x v="15"/>
    </i>
    <i t="default" r="3">
      <x v="80"/>
    </i>
    <i r="3">
      <x v="81"/>
      <x v="16"/>
    </i>
    <i t="default" r="3">
      <x v="81"/>
    </i>
    <i r="3">
      <x v="82"/>
      <x v="15"/>
    </i>
    <i t="default" r="3">
      <x v="82"/>
    </i>
    <i r="3">
      <x v="85"/>
      <x v="14"/>
    </i>
    <i t="default" r="3">
      <x v="85"/>
    </i>
    <i r="3">
      <x v="86"/>
      <x v="25"/>
    </i>
    <i t="default" r="3">
      <x v="86"/>
    </i>
    <i t="default" r="2">
      <x v="9"/>
    </i>
    <i r="2">
      <x v="10"/>
      <x v="5"/>
      <x/>
    </i>
    <i t="default" r="3">
      <x v="5"/>
    </i>
    <i r="3">
      <x v="47"/>
      <x v="4"/>
    </i>
    <i t="default" r="3">
      <x v="47"/>
    </i>
    <i t="default" r="2">
      <x v="10"/>
    </i>
    <i r="2">
      <x v="11"/>
      <x v="30"/>
      <x v="3"/>
    </i>
    <i t="default" r="3">
      <x v="30"/>
    </i>
    <i t="default" r="2">
      <x v="11"/>
    </i>
    <i r="2">
      <x v="12"/>
      <x v="49"/>
      <x v="15"/>
    </i>
    <i t="default" r="3">
      <x v="49"/>
    </i>
    <i t="default" r="2">
      <x v="12"/>
    </i>
    <i r="2">
      <x v="13"/>
      <x v="57"/>
      <x/>
    </i>
    <i t="default" r="3">
      <x v="57"/>
    </i>
    <i t="default" r="2">
      <x v="13"/>
    </i>
    <i t="default" r="1">
      <x v="11"/>
    </i>
    <i>
      <x v="2"/>
      <x/>
      <x v="2"/>
      <x v="11"/>
      <x v="24"/>
    </i>
    <i t="default" r="3">
      <x v="11"/>
    </i>
    <i r="3">
      <x v="63"/>
      <x v="21"/>
    </i>
    <i t="default" r="3">
      <x v="63"/>
    </i>
    <i r="3">
      <x v="76"/>
      <x v="23"/>
    </i>
    <i t="default" r="3">
      <x v="76"/>
    </i>
    <i r="3">
      <x v="86"/>
      <x v="25"/>
    </i>
    <i t="default" r="3">
      <x v="86"/>
    </i>
    <i r="3">
      <x v="87"/>
      <x v="17"/>
    </i>
    <i t="default" r="3">
      <x v="87"/>
    </i>
    <i r="3">
      <x v="89"/>
      <x v="20"/>
    </i>
    <i t="default" r="3">
      <x v="89"/>
    </i>
    <i r="3">
      <x v="93"/>
      <x v="15"/>
    </i>
    <i t="default" r="3">
      <x v="93"/>
    </i>
    <i r="3">
      <x v="97"/>
      <x v="26"/>
    </i>
    <i t="default" r="3">
      <x v="97"/>
    </i>
    <i t="default" r="2">
      <x v="2"/>
    </i>
    <i r="2">
      <x v="3"/>
      <x v="29"/>
      <x v="24"/>
    </i>
    <i t="default" r="3">
      <x v="29"/>
    </i>
    <i r="3">
      <x v="49"/>
      <x v="15"/>
    </i>
    <i t="default" r="3">
      <x v="49"/>
    </i>
    <i r="3">
      <x v="96"/>
      <x v="15"/>
    </i>
    <i t="default" r="3">
      <x v="96"/>
    </i>
    <i t="default" r="2">
      <x v="3"/>
    </i>
    <i r="2">
      <x v="5"/>
      <x v="94"/>
      <x v="14"/>
    </i>
    <i t="default" r="3">
      <x v="94"/>
    </i>
    <i t="default" r="2">
      <x v="5"/>
    </i>
    <i r="2">
      <x v="6"/>
      <x v="33"/>
      <x v="5"/>
    </i>
    <i t="default" r="3">
      <x v="33"/>
    </i>
    <i r="3">
      <x v="90"/>
      <x v="4"/>
    </i>
    <i t="default" r="3">
      <x v="90"/>
    </i>
    <i r="3">
      <x v="91"/>
      <x v="15"/>
    </i>
    <i t="default" r="3">
      <x v="91"/>
    </i>
    <i t="default" r="2">
      <x v="6"/>
    </i>
    <i r="2">
      <x v="9"/>
      <x v="14"/>
      <x v="10"/>
    </i>
    <i t="default" r="3">
      <x v="14"/>
    </i>
    <i r="3">
      <x v="59"/>
      <x v="16"/>
    </i>
    <i t="default" r="3">
      <x v="59"/>
    </i>
    <i r="3">
      <x v="66"/>
      <x v="16"/>
    </i>
    <i t="default" r="3">
      <x v="66"/>
    </i>
    <i r="3">
      <x v="92"/>
      <x v="7"/>
    </i>
    <i t="default" r="3">
      <x v="92"/>
    </i>
    <i r="3">
      <x v="95"/>
      <x v="15"/>
    </i>
    <i t="default" r="3">
      <x v="95"/>
    </i>
    <i t="default" r="2">
      <x v="9"/>
    </i>
    <i r="2">
      <x v="14"/>
      <x v="49"/>
      <x v="15"/>
    </i>
    <i t="default" r="3">
      <x v="49"/>
    </i>
    <i t="default" r="2">
      <x v="14"/>
    </i>
    <i t="default" r="1">
      <x/>
    </i>
    <i t="grand">
      <x/>
    </i>
  </rowItems>
  <colFields count="1">
    <field x="3"/>
  </colFields>
  <colItems count="2">
    <i>
      <x v="2"/>
    </i>
    <i t="grand">
      <x/>
    </i>
  </colItems>
  <dataFields count="1">
    <dataField name="Montants HT" fld="6" baseField="0" baseItem="3" numFmtId="169"/>
  </dataFields>
  <formats count="13">
    <format dxfId="27">
      <pivotArea field="8" type="button" dataOnly="0" labelOnly="1" outline="0" axis="axisRow" fieldPosition="0"/>
    </format>
    <format dxfId="26">
      <pivotArea field="0" type="button" dataOnly="0" labelOnly="1" outline="0" axis="axisRow" fieldPosition="1"/>
    </format>
    <format dxfId="25">
      <pivotArea dataOnly="0" labelOnly="1" grandCol="1" outline="0" fieldPosition="0"/>
    </format>
    <format dxfId="24">
      <pivotArea field="8" type="button" dataOnly="0" labelOnly="1" outline="0" axis="axisRow" fieldPosition="0"/>
    </format>
    <format dxfId="23">
      <pivotArea field="0" type="button" dataOnly="0" labelOnly="1" outline="0" axis="axisRow" fieldPosition="1"/>
    </format>
    <format dxfId="22">
      <pivotArea dataOnly="0" labelOnly="1" grandCol="1" outline="0" fieldPosition="0"/>
    </format>
    <format dxfId="21">
      <pivotArea field="8" type="button" dataOnly="0" labelOnly="1" outline="0" axis="axisRow" fieldPosition="0"/>
    </format>
    <format dxfId="20">
      <pivotArea field="0" type="button" dataOnly="0" labelOnly="1" outline="0" axis="axisRow" fieldPosition="1"/>
    </format>
    <format dxfId="19">
      <pivotArea dataOnly="0" labelOnly="1" grandCol="1" outline="0" fieldPosition="0"/>
    </format>
    <format dxfId="18">
      <pivotArea type="origin" dataOnly="0" labelOnly="1" outline="0" fieldPosition="0"/>
    </format>
    <format dxfId="17">
      <pivotArea field="3" type="button" dataOnly="0" labelOnly="1" outline="0" axis="axisCol" fieldPosition="0"/>
    </format>
    <format dxfId="16">
      <pivotArea type="topRight" dataOnly="0" labelOnly="1" outline="0" fieldPosition="0"/>
    </format>
    <format dxfId="15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2" cacheId="44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H3:M15" firstHeaderRow="2" firstDataRow="2" firstDataCol="5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compact="0" outline="0" showAll="0"/>
    <pivotField axis="axisRow" compact="0" outline="0" showAll="0">
      <items count="99">
        <item x="9"/>
        <item x="23"/>
        <item x="93"/>
        <item x="22"/>
        <item x="56"/>
        <item x="37"/>
        <item x="20"/>
        <item m="1" x="96"/>
        <item x="10"/>
        <item x="41"/>
        <item x="40"/>
        <item x="5"/>
        <item x="51"/>
        <item x="52"/>
        <item x="50"/>
        <item x="4"/>
        <item x="3"/>
        <item x="2"/>
        <item x="39"/>
        <item x="12"/>
        <item x="11"/>
        <item x="42"/>
        <item x="43"/>
        <item x="35"/>
        <item x="38"/>
        <item x="55"/>
        <item x="44"/>
        <item x="49"/>
        <item x="45"/>
        <item x="86"/>
        <item x="21"/>
        <item x="28"/>
        <item x="29"/>
        <item x="27"/>
        <item x="58"/>
        <item x="47"/>
        <item x="46"/>
        <item x="48"/>
        <item m="1" x="97"/>
        <item x="18"/>
        <item x="25"/>
        <item x="72"/>
        <item x="53"/>
        <item x="54"/>
        <item x="30"/>
        <item x="26"/>
        <item x="7"/>
        <item x="8"/>
        <item x="6"/>
        <item x="34"/>
        <item x="36"/>
        <item x="32"/>
        <item x="33"/>
        <item x="24"/>
        <item x="13"/>
        <item x="59"/>
        <item x="61"/>
        <item x="14"/>
        <item x="15"/>
        <item x="16"/>
        <item x="17"/>
        <item x="19"/>
        <item x="60"/>
        <item x="31"/>
        <item x="1"/>
        <item x="57"/>
        <item x="66"/>
        <item x="62"/>
        <item x="67"/>
        <item x="63"/>
        <item x="65"/>
        <item x="64"/>
        <item x="68"/>
        <item x="69"/>
        <item x="70"/>
        <item x="71"/>
        <item x="73"/>
        <item m="1" x="94"/>
        <item x="75"/>
        <item x="79"/>
        <item x="82"/>
        <item x="76"/>
        <item x="77"/>
        <item x="78"/>
        <item x="81"/>
        <item x="83"/>
        <item x="84"/>
        <item x="85"/>
        <item m="1" x="95"/>
        <item x="80"/>
        <item x="90"/>
        <item x="89"/>
        <item x="87"/>
        <item x="88"/>
        <item x="0"/>
        <item x="74"/>
        <item x="91"/>
        <item x="92"/>
        <item t="default"/>
      </items>
    </pivotField>
    <pivotField compact="0" outline="0" showAll="0">
      <items count="4">
        <item x="1"/>
        <item m="1" x="2"/>
        <item x="0"/>
        <item t="default"/>
      </items>
    </pivotField>
    <pivotField dataField="1" compact="0" outline="0" showAll="0"/>
    <pivotField axis="axisRow" compact="0" outline="0" showAll="0">
      <items count="28">
        <item x="1"/>
        <item x="26"/>
        <item x="12"/>
        <item x="5"/>
        <item x="8"/>
        <item x="11"/>
        <item x="9"/>
        <item x="10"/>
        <item x="18"/>
        <item x="19"/>
        <item x="17"/>
        <item x="4"/>
        <item x="3"/>
        <item x="2"/>
        <item x="0"/>
        <item x="6"/>
        <item x="14"/>
        <item x="21"/>
        <item x="7"/>
        <item x="16"/>
        <item x="15"/>
        <item x="13"/>
        <item x="20"/>
        <item x="22"/>
        <item x="24"/>
        <item x="23"/>
        <item x="25"/>
        <item t="default"/>
      </items>
    </pivotField>
    <pivotField axis="axisRow" compact="0" outline="0" showAll="0">
      <items count="40">
        <item x="16"/>
        <item x="35"/>
        <item x="15"/>
        <item x="5"/>
        <item m="1" x="37"/>
        <item x="13"/>
        <item x="11"/>
        <item m="1" x="36"/>
        <item x="7"/>
        <item x="1"/>
        <item x="24"/>
        <item x="22"/>
        <item x="17"/>
        <item x="4"/>
        <item x="3"/>
        <item x="2"/>
        <item x="0"/>
        <item x="9"/>
        <item x="8"/>
        <item x="23"/>
        <item x="25"/>
        <item x="6"/>
        <item x="30"/>
        <item x="10"/>
        <item x="19"/>
        <item m="1" x="38"/>
        <item x="26"/>
        <item x="12"/>
        <item x="14"/>
        <item x="18"/>
        <item x="20"/>
        <item x="27"/>
        <item x="28"/>
        <item x="29"/>
        <item x="21"/>
        <item x="31"/>
        <item x="32"/>
        <item x="33"/>
        <item x="34"/>
        <item t="default"/>
      </items>
    </pivotField>
    <pivotField compact="0" outline="0" showAll="0"/>
    <pivotField axis="axisRow" compact="0" outline="0" showAll="0" defaultSubtotal="0">
      <items count="4">
        <item sd="0" x="1"/>
        <item x="0"/>
        <item x="2"/>
        <item x="3"/>
      </items>
    </pivotField>
  </pivotFields>
  <rowFields count="5">
    <field x="8"/>
    <field x="0"/>
    <field x="5"/>
    <field x="6"/>
    <field x="2"/>
  </rowFields>
  <rowItems count="61">
    <i>
      <x/>
    </i>
    <i>
      <x v="1"/>
      <x v="12"/>
      <x v="1"/>
      <x v="1"/>
      <x v="2"/>
    </i>
    <i t="default" r="3">
      <x v="1"/>
    </i>
    <i t="default" r="2">
      <x v="1"/>
    </i>
    <i t="default" r="1">
      <x v="12"/>
    </i>
    <i>
      <x v="2"/>
      <x/>
      <x v="4"/>
      <x v="35"/>
      <x v="90"/>
    </i>
    <i t="default" r="3">
      <x v="35"/>
    </i>
    <i t="default" r="2">
      <x v="4"/>
    </i>
    <i r="2">
      <x v="5"/>
      <x v="36"/>
      <x v="33"/>
    </i>
    <i t="default" r="3">
      <x v="36"/>
    </i>
    <i t="default" r="2">
      <x v="5"/>
    </i>
    <i r="2">
      <x v="7"/>
      <x v="27"/>
      <x v="92"/>
    </i>
    <i t="default" r="3">
      <x v="27"/>
    </i>
    <i t="default" r="2">
      <x v="7"/>
    </i>
    <i r="2">
      <x v="10"/>
      <x v="37"/>
      <x v="14"/>
    </i>
    <i t="default" r="3">
      <x v="37"/>
    </i>
    <i t="default" r="2">
      <x v="10"/>
    </i>
    <i r="2">
      <x v="14"/>
      <x v="18"/>
      <x v="94"/>
    </i>
    <i t="default" r="3">
      <x v="18"/>
    </i>
    <i t="default" r="2">
      <x v="14"/>
    </i>
    <i r="2">
      <x v="15"/>
      <x v="2"/>
      <x v="49"/>
    </i>
    <i r="4">
      <x v="96"/>
    </i>
    <i t="default" r="3">
      <x v="2"/>
    </i>
    <i r="3">
      <x v="5"/>
      <x v="91"/>
    </i>
    <i t="default" r="3">
      <x v="5"/>
    </i>
    <i r="3">
      <x v="9"/>
      <x v="95"/>
    </i>
    <i t="default" r="3">
      <x v="9"/>
    </i>
    <i r="3">
      <x v="23"/>
      <x v="49"/>
    </i>
    <i t="default" r="3">
      <x v="23"/>
    </i>
    <i r="3">
      <x v="24"/>
      <x v="93"/>
    </i>
    <i t="default" r="3">
      <x v="24"/>
    </i>
    <i t="default" r="2">
      <x v="15"/>
    </i>
    <i r="2">
      <x v="16"/>
      <x v="17"/>
      <x v="59"/>
    </i>
    <i r="4">
      <x v="66"/>
    </i>
    <i t="default" r="3">
      <x v="17"/>
    </i>
    <i t="default" r="2">
      <x v="16"/>
    </i>
    <i r="2">
      <x v="17"/>
      <x v="20"/>
      <x v="87"/>
    </i>
    <i t="default" r="3">
      <x v="20"/>
    </i>
    <i t="default" r="2">
      <x v="17"/>
    </i>
    <i r="2">
      <x v="20"/>
      <x v="18"/>
      <x v="89"/>
    </i>
    <i t="default" r="3">
      <x v="18"/>
    </i>
    <i t="default" r="2">
      <x v="20"/>
    </i>
    <i r="2">
      <x v="21"/>
      <x v="22"/>
      <x v="63"/>
    </i>
    <i t="default" r="3">
      <x v="22"/>
    </i>
    <i t="default" r="2">
      <x v="21"/>
    </i>
    <i r="2">
      <x v="23"/>
      <x v="27"/>
      <x v="76"/>
    </i>
    <i t="default" r="3">
      <x v="27"/>
    </i>
    <i t="default" r="2">
      <x v="23"/>
    </i>
    <i r="2">
      <x v="24"/>
      <x v="11"/>
      <x v="29"/>
    </i>
    <i t="default" r="3">
      <x v="11"/>
    </i>
    <i r="3">
      <x v="35"/>
      <x v="11"/>
    </i>
    <i t="default" r="3">
      <x v="35"/>
    </i>
    <i t="default" r="2">
      <x v="24"/>
    </i>
    <i r="2">
      <x v="25"/>
      <x v="34"/>
      <x v="86"/>
    </i>
    <i t="default" r="3">
      <x v="34"/>
    </i>
    <i t="default" r="2">
      <x v="25"/>
    </i>
    <i r="2">
      <x v="26"/>
      <x v="38"/>
      <x v="97"/>
    </i>
    <i t="default" r="3">
      <x v="38"/>
    </i>
    <i t="default" r="2">
      <x v="26"/>
    </i>
    <i t="default" r="1">
      <x/>
    </i>
    <i t="grand">
      <x/>
    </i>
  </rowItems>
  <colItems count="1">
    <i/>
  </colItems>
  <dataFields count="1">
    <dataField name="Quantités" fld="4" baseField="0" baseItem="0"/>
  </dataFields>
  <formats count="12">
    <format dxfId="39">
      <pivotArea field="8" type="button" dataOnly="0" labelOnly="1" outline="0" axis="axisRow" fieldPosition="0"/>
    </format>
    <format dxfId="38">
      <pivotArea field="0" type="button" dataOnly="0" labelOnly="1" outline="0" axis="axisRow" fieldPosition="1"/>
    </format>
    <format dxfId="37">
      <pivotArea dataOnly="0" labelOnly="1" grandCol="1" outline="0" fieldPosition="0"/>
    </format>
    <format dxfId="36">
      <pivotArea field="8" type="button" dataOnly="0" labelOnly="1" outline="0" axis="axisRow" fieldPosition="0"/>
    </format>
    <format dxfId="35">
      <pivotArea field="0" type="button" dataOnly="0" labelOnly="1" outline="0" axis="axisRow" fieldPosition="1"/>
    </format>
    <format dxfId="34">
      <pivotArea dataOnly="0" labelOnly="1" grandCol="1" outline="0" fieldPosition="0"/>
    </format>
    <format dxfId="33">
      <pivotArea field="8" type="button" dataOnly="0" labelOnly="1" outline="0" axis="axisRow" fieldPosition="0"/>
    </format>
    <format dxfId="32">
      <pivotArea field="0" type="button" dataOnly="0" labelOnly="1" outline="0" axis="axisRow" fieldPosition="1"/>
    </format>
    <format dxfId="31">
      <pivotArea dataOnly="0" labelOnly="1" grandCol="1" outline="0" fieldPosition="0"/>
    </format>
    <format dxfId="30">
      <pivotArea type="origin" dataOnly="0" labelOnly="1" outline="0" fieldPosition="0"/>
    </format>
    <format dxfId="29">
      <pivotArea field="3" type="button" dataOnly="0" labelOnly="1" outline="0"/>
    </format>
    <format dxfId="28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28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A3:B13" firstHeaderRow="2" firstDataRow="2" firstDataCol="1"/>
  <pivotFields count="10">
    <pivotField compact="0" outline="0" showAll="0"/>
    <pivotField axis="axisRow" compact="0" outline="0" showAll="0">
      <items count="14">
        <item m="1" x="8"/>
        <item m="1" x="10"/>
        <item m="1" x="9"/>
        <item m="1" x="11"/>
        <item m="1" x="12"/>
        <item x="7"/>
        <item x="0"/>
        <item x="3"/>
        <item x="4"/>
        <item x="5"/>
        <item x="2"/>
        <item x="1"/>
        <item x="6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9"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tocks actuels" fld="3" baseField="1" baseItem="0"/>
  </dataFields>
  <formats count="5">
    <format dxfId="44">
      <pivotArea field="1" type="button" dataOnly="0" labelOnly="1" outline="0" axis="axisRow" fieldPosition="0"/>
    </format>
    <format dxfId="43">
      <pivotArea field="1" type="button" dataOnly="0" labelOnly="1" outline="0" axis="axisRow" fieldPosition="0"/>
    </format>
    <format dxfId="42">
      <pivotArea field="1" type="button" dataOnly="0" labelOnly="1" outline="0" axis="axisRow" fieldPosition="0"/>
    </format>
    <format dxfId="41">
      <pivotArea type="origin" dataOnly="0" labelOnly="1" outline="0" fieldPosition="0"/>
    </format>
    <format dxfId="40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8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5"/>
  <sheetViews>
    <sheetView workbookViewId="0"/>
  </sheetViews>
  <sheetFormatPr baseColWidth="10" defaultRowHeight="15" x14ac:dyDescent="0.25"/>
  <cols>
    <col min="1" max="1" width="11.42578125" style="22"/>
    <col min="2" max="2" width="47.7109375" style="22" customWidth="1"/>
    <col min="3" max="16384" width="11.42578125" style="22"/>
  </cols>
  <sheetData>
    <row r="1" spans="3:3" ht="31.5" customHeight="1" x14ac:dyDescent="0.25"/>
    <row r="2" spans="3:3" ht="31.5" customHeight="1" x14ac:dyDescent="0.25"/>
    <row r="3" spans="3:3" ht="31.5" customHeight="1" x14ac:dyDescent="0.35">
      <c r="C3" s="101" t="str">
        <f>Raison_Sociale</f>
        <v>ETS NIDAA</v>
      </c>
    </row>
    <row r="4" spans="3:3" ht="31.5" customHeight="1" x14ac:dyDescent="0.35">
      <c r="C4" s="101" t="str">
        <f>Titre</f>
        <v>Gestion de stocks</v>
      </c>
    </row>
    <row r="5" spans="3:3" ht="318.75" customHeight="1" x14ac:dyDescent="0.25"/>
  </sheetData>
  <sheetProtection sheet="1" objects="1" scenarios="1" selectLockedCells="1" sort="0" autoFilter="0" pivotTables="0" selectUn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F112"/>
  <sheetViews>
    <sheetView workbookViewId="0">
      <pane ySplit="3" topLeftCell="A73" activePane="bottomLeft" state="frozen"/>
      <selection activeCell="B2" sqref="B2"/>
      <selection pane="bottomLeft" activeCell="F82" sqref="F82"/>
    </sheetView>
  </sheetViews>
  <sheetFormatPr baseColWidth="10" defaultRowHeight="15" x14ac:dyDescent="0.25"/>
  <cols>
    <col min="1" max="1" width="28.85546875" style="1" customWidth="1"/>
    <col min="2" max="2" width="28.28515625" style="1" customWidth="1"/>
    <col min="3" max="3" width="10.7109375" style="2" customWidth="1"/>
    <col min="4" max="4" width="11" style="1" customWidth="1"/>
    <col min="5" max="5" width="11.42578125" style="1" customWidth="1"/>
    <col min="6" max="6" width="23.140625" style="6" customWidth="1"/>
    <col min="7" max="7" width="22.5703125" style="6" customWidth="1"/>
    <col min="8" max="8" width="22.7109375" style="1" customWidth="1"/>
    <col min="9" max="9" width="11.7109375" style="1" customWidth="1"/>
    <col min="10" max="10" width="10.7109375" style="1" customWidth="1"/>
    <col min="11" max="11" width="23.42578125" style="1" customWidth="1"/>
    <col min="12" max="12" width="4.42578125" style="1" customWidth="1"/>
    <col min="13" max="14" width="0" style="2" hidden="1" customWidth="1"/>
    <col min="15" max="15" width="20.140625" style="1" customWidth="1"/>
    <col min="16" max="16" width="19.28515625" style="1" customWidth="1"/>
    <col min="17" max="17" width="18.140625" style="1" customWidth="1"/>
    <col min="18" max="18" width="16.85546875" style="1" customWidth="1"/>
    <col min="19" max="20" width="17.42578125" style="1" customWidth="1"/>
    <col min="21" max="21" width="19.140625" style="1" customWidth="1"/>
    <col min="22" max="22" width="18.5703125" style="1" customWidth="1"/>
    <col min="23" max="23" width="17.5703125" style="1" customWidth="1"/>
    <col min="24" max="24" width="18.140625" style="1" customWidth="1"/>
    <col min="25" max="16384" width="11.42578125" style="1"/>
  </cols>
  <sheetData>
    <row r="1" spans="1:32" s="29" customFormat="1" ht="21" x14ac:dyDescent="0.25">
      <c r="A1" s="32" t="s">
        <v>7</v>
      </c>
      <c r="B1" s="27"/>
      <c r="C1" s="28">
        <f>SUBTOTAL(9,C3:C97)</f>
        <v>0</v>
      </c>
      <c r="D1" s="28">
        <f>SUBTOTAL(9,D3:D97)</f>
        <v>297</v>
      </c>
      <c r="E1" s="27"/>
      <c r="F1" s="102">
        <f>SUBTOTAL(9,F3:F131)</f>
        <v>69200</v>
      </c>
      <c r="G1" s="102">
        <f>SUBTOTAL(9,G3:G131)</f>
        <v>50370</v>
      </c>
      <c r="H1" s="27"/>
      <c r="I1" s="28">
        <f>SUBTOTAL(9,I3:I97)</f>
        <v>418</v>
      </c>
      <c r="J1" s="28">
        <f>SUBTOTAL(9,J3:J97)</f>
        <v>120</v>
      </c>
      <c r="K1" s="102">
        <f>SUBTOTAL(9,K3:K120)</f>
        <v>18830</v>
      </c>
      <c r="M1" s="30"/>
      <c r="N1" s="30"/>
      <c r="O1" s="102">
        <f>SUBTOTAL(9,O3:O120)</f>
        <v>22710</v>
      </c>
    </row>
    <row r="2" spans="1:32" s="10" customFormat="1" ht="46.5" customHeight="1" x14ac:dyDescent="0.25">
      <c r="A2" s="14"/>
      <c r="B2" s="14"/>
      <c r="C2" s="15"/>
      <c r="D2" s="14"/>
      <c r="E2" s="14"/>
      <c r="F2" s="16"/>
      <c r="G2" s="16"/>
      <c r="H2" s="14"/>
      <c r="I2" s="14"/>
      <c r="J2" s="14"/>
      <c r="M2" s="11"/>
      <c r="N2" s="11"/>
    </row>
    <row r="3" spans="1:32" s="31" customFormat="1" ht="36.75" customHeight="1" x14ac:dyDescent="0.25">
      <c r="A3" s="49" t="s">
        <v>2</v>
      </c>
      <c r="B3" s="73" t="s">
        <v>23</v>
      </c>
      <c r="C3" s="50" t="s">
        <v>13</v>
      </c>
      <c r="D3" s="51" t="s">
        <v>12</v>
      </c>
      <c r="E3" s="51" t="s">
        <v>50</v>
      </c>
      <c r="F3" s="51" t="s">
        <v>51</v>
      </c>
      <c r="G3" s="51" t="s">
        <v>52</v>
      </c>
      <c r="H3" s="51" t="s">
        <v>9</v>
      </c>
      <c r="I3" s="78" t="s">
        <v>10</v>
      </c>
      <c r="J3" s="78" t="s">
        <v>11</v>
      </c>
      <c r="K3" s="51" t="s">
        <v>166</v>
      </c>
      <c r="M3" s="31" t="s">
        <v>3</v>
      </c>
      <c r="N3" s="31" t="s">
        <v>3</v>
      </c>
      <c r="O3" s="51" t="s">
        <v>167</v>
      </c>
      <c r="AC3" s="31" t="s">
        <v>1</v>
      </c>
      <c r="AF3" s="31" t="s">
        <v>0</v>
      </c>
    </row>
    <row r="4" spans="1:32" x14ac:dyDescent="0.25">
      <c r="A4" s="99" t="s">
        <v>203</v>
      </c>
      <c r="B4" s="6" t="s">
        <v>55</v>
      </c>
      <c r="C4" s="2">
        <v>0</v>
      </c>
      <c r="D4" s="100">
        <f t="shared" ref="D4:D50" si="0">C4+I4-J4</f>
        <v>9</v>
      </c>
      <c r="E4" s="1">
        <v>0</v>
      </c>
      <c r="F4" s="103">
        <v>150</v>
      </c>
      <c r="G4" s="103">
        <v>80</v>
      </c>
      <c r="H4" s="20"/>
      <c r="I4" s="5">
        <f>SUMIF(Entrées!C:C,A:A,Entrées!E:E)</f>
        <v>11</v>
      </c>
      <c r="J4" s="5">
        <f>SUMIF(Sorties!B:B,A:A,Sorties!D:D)</f>
        <v>2</v>
      </c>
      <c r="K4" s="103">
        <f t="shared" ref="K4:K31" si="1">F4-G4</f>
        <v>70</v>
      </c>
      <c r="L4" s="103"/>
      <c r="M4" s="103"/>
      <c r="N4" s="103"/>
      <c r="O4" s="103">
        <f t="shared" ref="O4:O31" si="2">K4*J4</f>
        <v>140</v>
      </c>
    </row>
    <row r="5" spans="1:32" x14ac:dyDescent="0.25">
      <c r="A5" s="99" t="s">
        <v>74</v>
      </c>
      <c r="B5" s="6" t="s">
        <v>115</v>
      </c>
      <c r="C5" s="2">
        <v>0</v>
      </c>
      <c r="D5" s="100">
        <f t="shared" si="0"/>
        <v>0</v>
      </c>
      <c r="E5" s="1">
        <v>0</v>
      </c>
      <c r="F5" s="103">
        <v>4700</v>
      </c>
      <c r="G5" s="103">
        <v>3800</v>
      </c>
      <c r="H5" s="20"/>
      <c r="I5" s="5">
        <f>SUMIF(Entrées!C:C,A:A,Entrées!E:E)</f>
        <v>1</v>
      </c>
      <c r="J5" s="5">
        <f>SUMIF(Sorties!B:B,A:A,Sorties!D:D)</f>
        <v>1</v>
      </c>
      <c r="K5" s="103">
        <f t="shared" si="1"/>
        <v>900</v>
      </c>
      <c r="L5" s="103"/>
      <c r="M5" s="103"/>
      <c r="N5" s="103"/>
      <c r="O5" s="103">
        <f t="shared" si="2"/>
        <v>900</v>
      </c>
    </row>
    <row r="6" spans="1:32" x14ac:dyDescent="0.25">
      <c r="A6" s="99" t="s">
        <v>75</v>
      </c>
      <c r="B6" s="6" t="s">
        <v>115</v>
      </c>
      <c r="C6" s="2">
        <v>0</v>
      </c>
      <c r="D6" s="100">
        <f t="shared" si="0"/>
        <v>2</v>
      </c>
      <c r="E6" s="1">
        <v>0</v>
      </c>
      <c r="F6" s="103">
        <v>2200</v>
      </c>
      <c r="G6" s="103">
        <v>1800</v>
      </c>
      <c r="H6" s="20"/>
      <c r="I6" s="5">
        <f>SUMIF(Entrées!C:C,A:A,Entrées!E:E)</f>
        <v>7</v>
      </c>
      <c r="J6" s="5">
        <f>SUMIF(Sorties!B:B,A:A,Sorties!D:D)</f>
        <v>5</v>
      </c>
      <c r="K6" s="103">
        <f t="shared" si="1"/>
        <v>400</v>
      </c>
      <c r="L6" s="103"/>
      <c r="M6" s="103"/>
      <c r="N6" s="103"/>
      <c r="O6" s="103">
        <f t="shared" si="2"/>
        <v>2000</v>
      </c>
    </row>
    <row r="7" spans="1:32" x14ac:dyDescent="0.25">
      <c r="A7" s="99" t="s">
        <v>76</v>
      </c>
      <c r="B7" s="6" t="s">
        <v>115</v>
      </c>
      <c r="C7" s="2">
        <v>0</v>
      </c>
      <c r="D7" s="100">
        <f t="shared" si="0"/>
        <v>1</v>
      </c>
      <c r="E7" s="1">
        <v>0</v>
      </c>
      <c r="F7" s="103">
        <v>3500</v>
      </c>
      <c r="G7" s="103">
        <v>3200</v>
      </c>
      <c r="H7" s="20"/>
      <c r="I7" s="5">
        <f>SUMIF(Entrées!C:C,A:A,Entrées!E:E)</f>
        <v>1</v>
      </c>
      <c r="J7" s="5">
        <f>SUMIF(Sorties!B:B,A:A,Sorties!D:D)</f>
        <v>0</v>
      </c>
      <c r="K7" s="103">
        <f t="shared" si="1"/>
        <v>300</v>
      </c>
      <c r="L7" s="103"/>
      <c r="M7" s="103"/>
      <c r="N7" s="103"/>
      <c r="O7" s="103">
        <f t="shared" si="2"/>
        <v>0</v>
      </c>
    </row>
    <row r="8" spans="1:32" x14ac:dyDescent="0.25">
      <c r="A8" s="99" t="s">
        <v>80</v>
      </c>
      <c r="B8" s="6" t="s">
        <v>117</v>
      </c>
      <c r="C8" s="2">
        <v>0</v>
      </c>
      <c r="D8" s="100">
        <f t="shared" si="0"/>
        <v>1</v>
      </c>
      <c r="E8" s="1">
        <v>0</v>
      </c>
      <c r="F8" s="103">
        <v>600</v>
      </c>
      <c r="G8" s="103">
        <v>450</v>
      </c>
      <c r="H8" s="20"/>
      <c r="I8" s="5">
        <f>SUMIF(Entrées!C:C,A:A,Entrées!E:E)</f>
        <v>4</v>
      </c>
      <c r="J8" s="5">
        <f>SUMIF(Sorties!B:B,A:A,Sorties!D:D)</f>
        <v>3</v>
      </c>
      <c r="K8" s="103">
        <f t="shared" si="1"/>
        <v>150</v>
      </c>
      <c r="L8" s="103"/>
      <c r="M8" s="103"/>
      <c r="N8" s="103"/>
      <c r="O8" s="103">
        <f t="shared" si="2"/>
        <v>450</v>
      </c>
    </row>
    <row r="9" spans="1:32" x14ac:dyDescent="0.25">
      <c r="A9" s="99" t="s">
        <v>90</v>
      </c>
      <c r="B9" s="6" t="s">
        <v>55</v>
      </c>
      <c r="C9" s="2">
        <v>0</v>
      </c>
      <c r="D9" s="100">
        <f t="shared" si="0"/>
        <v>4</v>
      </c>
      <c r="E9" s="1">
        <v>0</v>
      </c>
      <c r="F9" s="103">
        <v>300</v>
      </c>
      <c r="G9" s="103">
        <v>150</v>
      </c>
      <c r="H9" s="20"/>
      <c r="I9" s="5">
        <f>SUMIF(Entrées!C:C,A:A,Entrées!E:E)</f>
        <v>9</v>
      </c>
      <c r="J9" s="5">
        <f>SUMIF(Sorties!B:B,A:A,Sorties!D:D)</f>
        <v>5</v>
      </c>
      <c r="K9" s="103">
        <f t="shared" si="1"/>
        <v>150</v>
      </c>
      <c r="L9" s="103"/>
      <c r="M9" s="103"/>
      <c r="N9" s="103"/>
      <c r="O9" s="103">
        <f t="shared" si="2"/>
        <v>750</v>
      </c>
    </row>
    <row r="10" spans="1:32" x14ac:dyDescent="0.25">
      <c r="A10" s="99" t="s">
        <v>95</v>
      </c>
      <c r="B10" s="6" t="s">
        <v>55</v>
      </c>
      <c r="C10" s="2">
        <v>0</v>
      </c>
      <c r="D10" s="100">
        <f t="shared" si="0"/>
        <v>3</v>
      </c>
      <c r="E10" s="1">
        <v>0</v>
      </c>
      <c r="F10" s="103">
        <v>800</v>
      </c>
      <c r="G10" s="103">
        <v>400</v>
      </c>
      <c r="H10" s="20"/>
      <c r="I10" s="5">
        <f>SUMIF(Entrées!C:C,A:A,Entrées!E:E)</f>
        <v>3</v>
      </c>
      <c r="J10" s="5">
        <f>SUMIF(Sorties!B:B,A:A,Sorties!D:D)</f>
        <v>0</v>
      </c>
      <c r="K10" s="103">
        <f t="shared" si="1"/>
        <v>400</v>
      </c>
      <c r="L10" s="103"/>
      <c r="M10" s="103"/>
      <c r="N10" s="103"/>
      <c r="O10" s="103">
        <f t="shared" si="2"/>
        <v>0</v>
      </c>
    </row>
    <row r="11" spans="1:32" x14ac:dyDescent="0.25">
      <c r="A11" s="99" t="s">
        <v>94</v>
      </c>
      <c r="B11" s="6" t="s">
        <v>55</v>
      </c>
      <c r="C11" s="2">
        <v>0</v>
      </c>
      <c r="D11" s="100">
        <f t="shared" si="0"/>
        <v>6</v>
      </c>
      <c r="E11" s="1">
        <v>0</v>
      </c>
      <c r="F11" s="103">
        <v>250</v>
      </c>
      <c r="G11" s="103">
        <v>130</v>
      </c>
      <c r="H11" s="20"/>
      <c r="I11" s="5">
        <f>SUMIF(Entrées!C:C,A:A,Entrées!E:E)</f>
        <v>8</v>
      </c>
      <c r="J11" s="5">
        <f>SUMIF(Sorties!B:B,A:A,Sorties!D:D)</f>
        <v>2</v>
      </c>
      <c r="K11" s="103">
        <f t="shared" si="1"/>
        <v>120</v>
      </c>
      <c r="L11" s="103"/>
      <c r="M11" s="103"/>
      <c r="N11" s="103"/>
      <c r="O11" s="103">
        <f t="shared" si="2"/>
        <v>240</v>
      </c>
    </row>
    <row r="12" spans="1:32" x14ac:dyDescent="0.25">
      <c r="A12" s="99" t="s">
        <v>92</v>
      </c>
      <c r="B12" s="6" t="s">
        <v>55</v>
      </c>
      <c r="C12" s="2">
        <v>0</v>
      </c>
      <c r="D12" s="100">
        <f t="shared" si="0"/>
        <v>9</v>
      </c>
      <c r="E12" s="1">
        <v>0</v>
      </c>
      <c r="F12" s="103">
        <v>250</v>
      </c>
      <c r="G12" s="103">
        <v>150</v>
      </c>
      <c r="H12" s="20"/>
      <c r="I12" s="5">
        <f>SUMIF(Entrées!C:C,A:A,Entrées!E:E)</f>
        <v>12</v>
      </c>
      <c r="J12" s="5">
        <f>SUMIF(Sorties!B:B,A:A,Sorties!D:D)</f>
        <v>3</v>
      </c>
      <c r="K12" s="103">
        <f t="shared" si="1"/>
        <v>100</v>
      </c>
      <c r="L12" s="103"/>
      <c r="M12" s="103"/>
      <c r="N12" s="103"/>
      <c r="O12" s="103">
        <f t="shared" si="2"/>
        <v>300</v>
      </c>
    </row>
    <row r="13" spans="1:32" x14ac:dyDescent="0.25">
      <c r="A13" s="99" t="s">
        <v>83</v>
      </c>
      <c r="B13" s="6" t="s">
        <v>55</v>
      </c>
      <c r="C13" s="2">
        <v>0</v>
      </c>
      <c r="D13" s="100">
        <f t="shared" si="0"/>
        <v>0</v>
      </c>
      <c r="E13" s="1">
        <v>0</v>
      </c>
      <c r="F13" s="103">
        <v>1100</v>
      </c>
      <c r="G13" s="103">
        <v>900</v>
      </c>
      <c r="H13" s="20"/>
      <c r="I13" s="5">
        <f>SUMIF(Entrées!C:C,A:A,Entrées!E:E)</f>
        <v>2</v>
      </c>
      <c r="J13" s="5">
        <f>SUMIF(Sorties!B:B,A:A,Sorties!D:D)</f>
        <v>2</v>
      </c>
      <c r="K13" s="103">
        <f t="shared" si="1"/>
        <v>200</v>
      </c>
      <c r="L13" s="103"/>
      <c r="M13" s="103"/>
      <c r="N13" s="103"/>
      <c r="O13" s="103">
        <f t="shared" si="2"/>
        <v>400</v>
      </c>
    </row>
    <row r="14" spans="1:32" x14ac:dyDescent="0.25">
      <c r="A14" s="99" t="s">
        <v>169</v>
      </c>
      <c r="B14" s="6" t="s">
        <v>55</v>
      </c>
      <c r="C14" s="2">
        <v>0</v>
      </c>
      <c r="D14" s="100">
        <f t="shared" si="0"/>
        <v>1</v>
      </c>
      <c r="E14" s="1">
        <v>0</v>
      </c>
      <c r="F14" s="103">
        <v>1000</v>
      </c>
      <c r="G14" s="103">
        <v>700</v>
      </c>
      <c r="H14" s="20"/>
      <c r="I14" s="5">
        <f>SUMIF(Entrées!C:C,A:A,Entrées!E:E)</f>
        <v>3</v>
      </c>
      <c r="J14" s="5">
        <f>SUMIF(Sorties!B:B,A:A,Sorties!D:D)</f>
        <v>2</v>
      </c>
      <c r="K14" s="103">
        <f t="shared" si="1"/>
        <v>300</v>
      </c>
      <c r="L14" s="103"/>
      <c r="M14" s="103"/>
      <c r="N14" s="103"/>
      <c r="O14" s="103">
        <f t="shared" si="2"/>
        <v>600</v>
      </c>
    </row>
    <row r="15" spans="1:32" x14ac:dyDescent="0.25">
      <c r="A15" s="99" t="s">
        <v>146</v>
      </c>
      <c r="B15" s="6" t="s">
        <v>116</v>
      </c>
      <c r="C15" s="2">
        <v>0</v>
      </c>
      <c r="D15" s="100">
        <f t="shared" si="0"/>
        <v>0</v>
      </c>
      <c r="E15" s="1">
        <v>0</v>
      </c>
      <c r="F15" s="103">
        <v>300</v>
      </c>
      <c r="G15" s="103">
        <v>180</v>
      </c>
      <c r="H15" s="20"/>
      <c r="I15" s="5">
        <f>SUMIF(Entrées!C:C,A:A,Entrées!E:E)</f>
        <v>1</v>
      </c>
      <c r="J15" s="5">
        <f>SUMIF(Sorties!B:B,A:A,Sorties!D:D)</f>
        <v>1</v>
      </c>
      <c r="K15" s="103">
        <f t="shared" si="1"/>
        <v>120</v>
      </c>
      <c r="L15" s="103"/>
      <c r="M15" s="103"/>
      <c r="N15" s="103"/>
      <c r="O15" s="103">
        <f t="shared" si="2"/>
        <v>120</v>
      </c>
    </row>
    <row r="16" spans="1:32" x14ac:dyDescent="0.25">
      <c r="A16" s="99" t="s">
        <v>206</v>
      </c>
      <c r="B16" s="6" t="s">
        <v>55</v>
      </c>
      <c r="C16" s="2">
        <v>0</v>
      </c>
      <c r="D16" s="100">
        <f t="shared" si="0"/>
        <v>3</v>
      </c>
      <c r="E16" s="1">
        <v>0</v>
      </c>
      <c r="F16" s="103">
        <v>300</v>
      </c>
      <c r="G16" s="103">
        <v>140</v>
      </c>
      <c r="H16" s="20"/>
      <c r="I16" s="5">
        <f>SUMIF(Entrées!C:C,A:A,Entrées!E:E)</f>
        <v>3</v>
      </c>
      <c r="J16" s="5">
        <f>SUMIF(Sorties!B:B,A:A,Sorties!D:D)</f>
        <v>0</v>
      </c>
      <c r="K16" s="103">
        <f t="shared" si="1"/>
        <v>160</v>
      </c>
      <c r="L16" s="103"/>
      <c r="M16" s="103"/>
      <c r="N16" s="103"/>
      <c r="O16" s="103">
        <f t="shared" si="2"/>
        <v>0</v>
      </c>
    </row>
    <row r="17" spans="1:15" x14ac:dyDescent="0.25">
      <c r="A17" s="99" t="s">
        <v>207</v>
      </c>
      <c r="B17" s="6" t="s">
        <v>55</v>
      </c>
      <c r="C17" s="2">
        <v>0</v>
      </c>
      <c r="D17" s="100">
        <f t="shared" si="0"/>
        <v>4</v>
      </c>
      <c r="E17" s="1">
        <v>0</v>
      </c>
      <c r="F17" s="103">
        <v>300</v>
      </c>
      <c r="G17" s="103">
        <v>200</v>
      </c>
      <c r="H17" s="20"/>
      <c r="I17" s="5">
        <f>SUMIF(Entrées!C:C,A:A,Entrées!E:E)</f>
        <v>4</v>
      </c>
      <c r="J17" s="5">
        <f>SUMIF(Sorties!B:B,A:A,Sorties!D:D)</f>
        <v>0</v>
      </c>
      <c r="K17" s="103">
        <f t="shared" si="1"/>
        <v>100</v>
      </c>
      <c r="L17" s="103"/>
      <c r="M17" s="103"/>
      <c r="N17" s="103"/>
      <c r="O17" s="103">
        <f t="shared" si="2"/>
        <v>0</v>
      </c>
    </row>
    <row r="18" spans="1:15" x14ac:dyDescent="0.25">
      <c r="A18" s="99" t="s">
        <v>71</v>
      </c>
      <c r="B18" s="6" t="s">
        <v>116</v>
      </c>
      <c r="C18" s="2">
        <v>0</v>
      </c>
      <c r="D18" s="100">
        <f t="shared" si="0"/>
        <v>5</v>
      </c>
      <c r="E18" s="1">
        <v>0</v>
      </c>
      <c r="F18" s="103">
        <v>300</v>
      </c>
      <c r="G18" s="103">
        <v>120</v>
      </c>
      <c r="H18" s="20"/>
      <c r="I18" s="5">
        <f>SUMIF(Entrées!C:C,A:A,Entrées!E:E)</f>
        <v>5</v>
      </c>
      <c r="J18" s="5">
        <f>SUMIF(Sorties!B:B,A:A,Sorties!D:D)</f>
        <v>0</v>
      </c>
      <c r="K18" s="103">
        <f t="shared" si="1"/>
        <v>180</v>
      </c>
      <c r="L18" s="103"/>
      <c r="M18" s="103"/>
      <c r="N18" s="103"/>
      <c r="O18" s="103">
        <f t="shared" si="2"/>
        <v>0</v>
      </c>
    </row>
    <row r="19" spans="1:15" x14ac:dyDescent="0.25">
      <c r="A19" s="99" t="s">
        <v>72</v>
      </c>
      <c r="B19" s="6" t="s">
        <v>116</v>
      </c>
      <c r="C19" s="2">
        <v>0</v>
      </c>
      <c r="D19" s="100">
        <f t="shared" si="0"/>
        <v>4</v>
      </c>
      <c r="E19" s="1">
        <v>0</v>
      </c>
      <c r="F19" s="103">
        <v>200</v>
      </c>
      <c r="G19" s="103">
        <v>100</v>
      </c>
      <c r="H19" s="20"/>
      <c r="I19" s="5">
        <f>SUMIF(Entrées!C:C,A:A,Entrées!E:E)</f>
        <v>4</v>
      </c>
      <c r="J19" s="5">
        <f>SUMIF(Sorties!B:B,A:A,Sorties!D:D)</f>
        <v>0</v>
      </c>
      <c r="K19" s="103">
        <f t="shared" si="1"/>
        <v>100</v>
      </c>
      <c r="L19" s="103"/>
      <c r="M19" s="103"/>
      <c r="N19" s="103"/>
      <c r="O19" s="103">
        <f t="shared" si="2"/>
        <v>0</v>
      </c>
    </row>
    <row r="20" spans="1:15" x14ac:dyDescent="0.25">
      <c r="A20" s="99" t="s">
        <v>125</v>
      </c>
      <c r="B20" s="6" t="s">
        <v>116</v>
      </c>
      <c r="C20" s="2">
        <v>0</v>
      </c>
      <c r="D20" s="100">
        <f t="shared" si="0"/>
        <v>8</v>
      </c>
      <c r="E20" s="1">
        <v>0</v>
      </c>
      <c r="F20" s="103">
        <v>200</v>
      </c>
      <c r="G20" s="103">
        <v>120</v>
      </c>
      <c r="H20" s="20"/>
      <c r="I20" s="5">
        <f>SUMIF(Entrées!C:C,A:A,Entrées!E:E)</f>
        <v>10</v>
      </c>
      <c r="J20" s="5">
        <f>SUMIF(Sorties!B:B,A:A,Sorties!D:D)</f>
        <v>2</v>
      </c>
      <c r="K20" s="103">
        <f t="shared" si="1"/>
        <v>80</v>
      </c>
      <c r="L20" s="103"/>
      <c r="M20" s="103"/>
      <c r="N20" s="103"/>
      <c r="O20" s="103">
        <f t="shared" si="2"/>
        <v>160</v>
      </c>
    </row>
    <row r="21" spans="1:15" x14ac:dyDescent="0.25">
      <c r="A21" s="99" t="s">
        <v>136</v>
      </c>
      <c r="B21" s="6" t="s">
        <v>116</v>
      </c>
      <c r="C21" s="2">
        <v>0</v>
      </c>
      <c r="D21" s="100">
        <f t="shared" si="0"/>
        <v>12</v>
      </c>
      <c r="E21" s="1">
        <v>0</v>
      </c>
      <c r="F21" s="103">
        <v>200</v>
      </c>
      <c r="G21" s="103">
        <v>120</v>
      </c>
      <c r="H21" s="20"/>
      <c r="I21" s="5">
        <f>SUMIF(Entrées!C:C,A:A,Entrées!E:E)</f>
        <v>21</v>
      </c>
      <c r="J21" s="5">
        <f>SUMIF(Sorties!B:B,A:A,Sorties!D:D)</f>
        <v>9</v>
      </c>
      <c r="K21" s="103">
        <f t="shared" si="1"/>
        <v>80</v>
      </c>
      <c r="L21" s="103"/>
      <c r="M21" s="103"/>
      <c r="N21" s="103"/>
      <c r="O21" s="103">
        <f t="shared" si="2"/>
        <v>720</v>
      </c>
    </row>
    <row r="22" spans="1:15" x14ac:dyDescent="0.25">
      <c r="A22" s="99" t="s">
        <v>135</v>
      </c>
      <c r="B22" s="6" t="s">
        <v>116</v>
      </c>
      <c r="C22" s="2">
        <v>0</v>
      </c>
      <c r="D22" s="100">
        <f t="shared" si="0"/>
        <v>1</v>
      </c>
      <c r="E22" s="1">
        <v>0</v>
      </c>
      <c r="F22" s="103">
        <v>200</v>
      </c>
      <c r="G22" s="103">
        <v>120</v>
      </c>
      <c r="H22" s="20"/>
      <c r="I22" s="5">
        <f>SUMIF(Entrées!C:C,A:A,Entrées!E:E)</f>
        <v>1</v>
      </c>
      <c r="J22" s="5">
        <f>SUMIF(Sorties!B:B,A:A,Sorties!D:D)</f>
        <v>0</v>
      </c>
      <c r="K22" s="103">
        <f t="shared" si="1"/>
        <v>80</v>
      </c>
      <c r="L22" s="103"/>
      <c r="M22" s="103"/>
      <c r="N22" s="103"/>
      <c r="O22" s="103">
        <f t="shared" si="2"/>
        <v>0</v>
      </c>
    </row>
    <row r="23" spans="1:15" x14ac:dyDescent="0.25">
      <c r="A23" s="99" t="s">
        <v>84</v>
      </c>
      <c r="B23" s="6" t="s">
        <v>116</v>
      </c>
      <c r="C23" s="2">
        <v>0</v>
      </c>
      <c r="D23" s="100">
        <f t="shared" si="0"/>
        <v>1</v>
      </c>
      <c r="E23" s="1">
        <v>0</v>
      </c>
      <c r="F23" s="103">
        <v>500</v>
      </c>
      <c r="G23" s="103">
        <v>350</v>
      </c>
      <c r="H23" s="20"/>
      <c r="I23" s="5">
        <f>SUMIF(Entrées!C:C,A:A,Entrées!E:E)</f>
        <v>3</v>
      </c>
      <c r="J23" s="5">
        <f>SUMIF(Sorties!B:B,A:A,Sorties!D:D)</f>
        <v>2</v>
      </c>
      <c r="K23" s="103">
        <f t="shared" si="1"/>
        <v>150</v>
      </c>
      <c r="L23" s="103"/>
      <c r="M23" s="103"/>
      <c r="N23" s="103"/>
      <c r="O23" s="103">
        <f t="shared" si="2"/>
        <v>300</v>
      </c>
    </row>
    <row r="24" spans="1:15" x14ac:dyDescent="0.25">
      <c r="A24" s="99" t="s">
        <v>182</v>
      </c>
      <c r="B24" s="6" t="s">
        <v>116</v>
      </c>
      <c r="C24" s="2">
        <v>0</v>
      </c>
      <c r="D24" s="100">
        <f t="shared" si="0"/>
        <v>0</v>
      </c>
      <c r="E24" s="1">
        <v>0</v>
      </c>
      <c r="F24" s="103">
        <v>400</v>
      </c>
      <c r="G24" s="103">
        <v>200</v>
      </c>
      <c r="H24" s="20"/>
      <c r="I24" s="5">
        <f>SUMIF(Entrées!C:C,A:A,Entrées!E:E)</f>
        <v>2</v>
      </c>
      <c r="J24" s="5">
        <f>SUMIF(Sorties!B:B,A:A,Sorties!D:D)</f>
        <v>2</v>
      </c>
      <c r="K24" s="103">
        <f t="shared" si="1"/>
        <v>200</v>
      </c>
      <c r="L24" s="103"/>
      <c r="M24" s="103"/>
      <c r="N24" s="103"/>
      <c r="O24" s="103">
        <f t="shared" si="2"/>
        <v>400</v>
      </c>
    </row>
    <row r="25" spans="1:15" x14ac:dyDescent="0.25">
      <c r="A25" s="99" t="s">
        <v>180</v>
      </c>
      <c r="B25" s="6" t="s">
        <v>116</v>
      </c>
      <c r="C25" s="2">
        <v>0</v>
      </c>
      <c r="D25" s="100">
        <f t="shared" si="0"/>
        <v>1</v>
      </c>
      <c r="E25" s="1">
        <v>0</v>
      </c>
      <c r="F25" s="103">
        <v>300</v>
      </c>
      <c r="G25" s="103">
        <v>150</v>
      </c>
      <c r="H25" s="20"/>
      <c r="I25" s="5">
        <f>SUMIF(Entrées!C:C,A:A,Entrées!E:E)</f>
        <v>2</v>
      </c>
      <c r="J25" s="5">
        <f>SUMIF(Sorties!B:B,A:A,Sorties!D:D)</f>
        <v>1</v>
      </c>
      <c r="K25" s="103">
        <f t="shared" si="1"/>
        <v>150</v>
      </c>
      <c r="L25" s="103"/>
      <c r="M25" s="103"/>
      <c r="N25" s="103"/>
      <c r="O25" s="103">
        <f t="shared" si="2"/>
        <v>150</v>
      </c>
    </row>
    <row r="26" spans="1:15" x14ac:dyDescent="0.25">
      <c r="A26" s="99" t="s">
        <v>119</v>
      </c>
      <c r="B26" s="6" t="s">
        <v>116</v>
      </c>
      <c r="C26" s="2">
        <v>0</v>
      </c>
      <c r="D26" s="100">
        <f t="shared" si="0"/>
        <v>3</v>
      </c>
      <c r="E26" s="1">
        <v>0</v>
      </c>
      <c r="F26" s="103">
        <v>200</v>
      </c>
      <c r="G26" s="103">
        <v>120</v>
      </c>
      <c r="H26" s="20"/>
      <c r="I26" s="5">
        <f>SUMIF(Entrées!C:C,A:A,Entrées!E:E)</f>
        <v>5</v>
      </c>
      <c r="J26" s="5">
        <f>SUMIF(Sorties!B:B,A:A,Sorties!D:D)</f>
        <v>2</v>
      </c>
      <c r="K26" s="103">
        <f t="shared" si="1"/>
        <v>80</v>
      </c>
      <c r="L26" s="103"/>
      <c r="M26" s="103"/>
      <c r="N26" s="103"/>
      <c r="O26" s="103">
        <f t="shared" si="2"/>
        <v>160</v>
      </c>
    </row>
    <row r="27" spans="1:15" x14ac:dyDescent="0.25">
      <c r="A27" s="99" t="s">
        <v>126</v>
      </c>
      <c r="B27" s="6" t="s">
        <v>116</v>
      </c>
      <c r="C27" s="2">
        <v>0</v>
      </c>
      <c r="D27" s="100">
        <f t="shared" si="0"/>
        <v>2</v>
      </c>
      <c r="E27" s="1">
        <v>0</v>
      </c>
      <c r="F27" s="103">
        <v>500</v>
      </c>
      <c r="G27" s="103">
        <v>380</v>
      </c>
      <c r="H27" s="20"/>
      <c r="I27" s="5">
        <f>SUMIF(Entrées!C:C,A:A,Entrées!E:E)</f>
        <v>4</v>
      </c>
      <c r="J27" s="5">
        <f>SUMIF(Sorties!B:B,A:A,Sorties!D:D)</f>
        <v>2</v>
      </c>
      <c r="K27" s="103">
        <f t="shared" si="1"/>
        <v>120</v>
      </c>
      <c r="L27" s="103"/>
      <c r="M27" s="103"/>
      <c r="N27" s="103"/>
      <c r="O27" s="103">
        <f t="shared" si="2"/>
        <v>240</v>
      </c>
    </row>
    <row r="28" spans="1:15" x14ac:dyDescent="0.25">
      <c r="A28" s="99" t="s">
        <v>105</v>
      </c>
      <c r="B28" s="6" t="s">
        <v>116</v>
      </c>
      <c r="C28" s="2">
        <v>0</v>
      </c>
      <c r="D28" s="100">
        <f t="shared" si="0"/>
        <v>1</v>
      </c>
      <c r="E28" s="1">
        <v>0</v>
      </c>
      <c r="F28" s="103">
        <v>500</v>
      </c>
      <c r="G28" s="103">
        <v>400</v>
      </c>
      <c r="H28" s="20"/>
      <c r="I28" s="5">
        <f>SUMIF(Entrées!C:C,A:A,Entrées!E:E)</f>
        <v>1</v>
      </c>
      <c r="J28" s="5">
        <f>SUMIF(Sorties!B:B,A:A,Sorties!D:D)</f>
        <v>0</v>
      </c>
      <c r="K28" s="103">
        <f t="shared" si="1"/>
        <v>100</v>
      </c>
      <c r="L28" s="103"/>
      <c r="M28" s="103"/>
      <c r="N28" s="103"/>
      <c r="O28" s="103">
        <f t="shared" si="2"/>
        <v>0</v>
      </c>
    </row>
    <row r="29" spans="1:15" x14ac:dyDescent="0.25">
      <c r="A29" s="99" t="s">
        <v>62</v>
      </c>
      <c r="B29" s="6" t="s">
        <v>117</v>
      </c>
      <c r="C29" s="2">
        <v>0</v>
      </c>
      <c r="D29" s="100">
        <f t="shared" si="0"/>
        <v>1</v>
      </c>
      <c r="E29" s="1">
        <v>0</v>
      </c>
      <c r="F29" s="103">
        <v>900</v>
      </c>
      <c r="G29" s="103">
        <v>800</v>
      </c>
      <c r="H29" s="20"/>
      <c r="I29" s="5">
        <f>SUMIF(Entrées!C:C,A:A,Entrées!E:E)</f>
        <v>1</v>
      </c>
      <c r="J29" s="5">
        <f>SUMIF(Sorties!B:B,A:A,Sorties!D:D)</f>
        <v>0</v>
      </c>
      <c r="K29" s="103">
        <f t="shared" si="1"/>
        <v>100</v>
      </c>
      <c r="L29" s="103"/>
      <c r="M29" s="103"/>
      <c r="N29" s="103"/>
      <c r="O29" s="103">
        <f t="shared" si="2"/>
        <v>0</v>
      </c>
    </row>
    <row r="30" spans="1:15" x14ac:dyDescent="0.25">
      <c r="A30" s="99" t="s">
        <v>112</v>
      </c>
      <c r="B30" s="6" t="s">
        <v>118</v>
      </c>
      <c r="C30" s="2">
        <v>0</v>
      </c>
      <c r="D30" s="100">
        <f t="shared" si="0"/>
        <v>5</v>
      </c>
      <c r="E30" s="1">
        <v>0</v>
      </c>
      <c r="F30" s="103">
        <v>600</v>
      </c>
      <c r="G30" s="103">
        <v>380</v>
      </c>
      <c r="H30" s="20"/>
      <c r="I30" s="5">
        <f>SUMIF(Entrées!C:C,A:A,Entrées!E:E)</f>
        <v>7</v>
      </c>
      <c r="J30" s="5">
        <f>SUMIF(Sorties!B:B,A:A,Sorties!D:D)</f>
        <v>2</v>
      </c>
      <c r="K30" s="103">
        <f t="shared" si="1"/>
        <v>220</v>
      </c>
      <c r="L30" s="103"/>
      <c r="M30" s="103"/>
      <c r="N30" s="103"/>
      <c r="O30" s="103">
        <f t="shared" si="2"/>
        <v>440</v>
      </c>
    </row>
    <row r="31" spans="1:15" x14ac:dyDescent="0.25">
      <c r="A31" s="99" t="s">
        <v>111</v>
      </c>
      <c r="B31" s="6" t="s">
        <v>118</v>
      </c>
      <c r="C31" s="2">
        <v>0</v>
      </c>
      <c r="D31" s="100">
        <f t="shared" si="0"/>
        <v>3</v>
      </c>
      <c r="E31" s="1">
        <v>0</v>
      </c>
      <c r="F31" s="103">
        <v>700</v>
      </c>
      <c r="G31" s="103">
        <v>440</v>
      </c>
      <c r="H31" s="20"/>
      <c r="I31" s="5">
        <f>SUMIF(Entrées!C:C,A:A,Entrées!E:E)</f>
        <v>4</v>
      </c>
      <c r="J31" s="5">
        <f>SUMIF(Sorties!B:B,A:A,Sorties!D:D)</f>
        <v>1</v>
      </c>
      <c r="K31" s="103">
        <f t="shared" si="1"/>
        <v>260</v>
      </c>
      <c r="L31" s="103"/>
      <c r="M31" s="103"/>
      <c r="N31" s="103"/>
      <c r="O31" s="103">
        <f t="shared" si="2"/>
        <v>260</v>
      </c>
    </row>
    <row r="32" spans="1:15" x14ac:dyDescent="0.25">
      <c r="A32" s="99" t="s">
        <v>186</v>
      </c>
      <c r="B32" s="6" t="s">
        <v>55</v>
      </c>
      <c r="C32" s="2">
        <v>0</v>
      </c>
      <c r="D32" s="100">
        <f t="shared" si="0"/>
        <v>1</v>
      </c>
      <c r="E32" s="1">
        <v>0</v>
      </c>
      <c r="F32" s="103">
        <v>1800</v>
      </c>
      <c r="G32" s="103">
        <v>1480</v>
      </c>
      <c r="H32" s="20"/>
      <c r="I32" s="5">
        <f>SUMIF(Entrées!C:C,A:A,Entrées!E:E)</f>
        <v>1</v>
      </c>
      <c r="J32" s="5">
        <f>SUMIF(Sorties!B:B,A:A,Sorties!D:D)</f>
        <v>0</v>
      </c>
      <c r="K32" s="103">
        <f>F32-G32</f>
        <v>320</v>
      </c>
      <c r="L32" s="103"/>
      <c r="M32" s="103"/>
      <c r="N32" s="103"/>
      <c r="O32" s="103">
        <f>K32*J32</f>
        <v>0</v>
      </c>
    </row>
    <row r="33" spans="1:15" x14ac:dyDescent="0.25">
      <c r="A33" s="99" t="s">
        <v>153</v>
      </c>
      <c r="B33" s="6" t="s">
        <v>117</v>
      </c>
      <c r="C33" s="2">
        <v>0</v>
      </c>
      <c r="D33" s="100">
        <f t="shared" si="0"/>
        <v>2</v>
      </c>
      <c r="E33" s="1">
        <v>0</v>
      </c>
      <c r="F33" s="103">
        <v>700</v>
      </c>
      <c r="G33" s="103">
        <v>430</v>
      </c>
      <c r="H33" s="20"/>
      <c r="I33" s="5">
        <f>SUMIF(Entrées!C:C,A:A,Entrées!E:E)</f>
        <v>2</v>
      </c>
      <c r="J33" s="5">
        <f>SUMIF(Sorties!B:B,A:A,Sorties!D:D)</f>
        <v>0</v>
      </c>
      <c r="K33" s="103">
        <f t="shared" ref="K33:K48" si="3">F33-G33</f>
        <v>270</v>
      </c>
      <c r="L33" s="103"/>
      <c r="M33" s="103"/>
      <c r="N33" s="103"/>
      <c r="O33" s="103">
        <f t="shared" ref="O33:O48" si="4">K33*J33</f>
        <v>0</v>
      </c>
    </row>
    <row r="34" spans="1:15" x14ac:dyDescent="0.25">
      <c r="A34" s="99" t="s">
        <v>122</v>
      </c>
      <c r="B34" s="6" t="s">
        <v>117</v>
      </c>
      <c r="C34" s="2">
        <v>0</v>
      </c>
      <c r="D34" s="100">
        <f t="shared" si="0"/>
        <v>1</v>
      </c>
      <c r="E34" s="1">
        <v>0</v>
      </c>
      <c r="F34" s="103">
        <v>1200</v>
      </c>
      <c r="G34" s="103">
        <v>900</v>
      </c>
      <c r="H34" s="20"/>
      <c r="I34" s="5">
        <f>SUMIF(Entrées!C:C,A:A,Entrées!E:E)</f>
        <v>1</v>
      </c>
      <c r="J34" s="5">
        <f>SUMIF(Sorties!B:B,A:A,Sorties!D:D)</f>
        <v>0</v>
      </c>
      <c r="K34" s="103">
        <f t="shared" si="3"/>
        <v>300</v>
      </c>
      <c r="L34" s="103"/>
      <c r="M34" s="103"/>
      <c r="N34" s="103"/>
      <c r="O34" s="103">
        <f t="shared" si="4"/>
        <v>0</v>
      </c>
    </row>
    <row r="35" spans="1:15" x14ac:dyDescent="0.25">
      <c r="A35" s="148" t="s">
        <v>57</v>
      </c>
      <c r="B35" s="6" t="s">
        <v>114</v>
      </c>
      <c r="C35" s="2">
        <v>0</v>
      </c>
      <c r="D35" s="100">
        <f t="shared" si="0"/>
        <v>14</v>
      </c>
      <c r="E35" s="1">
        <v>0</v>
      </c>
      <c r="F35" s="103">
        <v>200</v>
      </c>
      <c r="G35" s="103">
        <v>120</v>
      </c>
      <c r="H35" s="20"/>
      <c r="I35" s="5">
        <f>SUMIF(Entrées!C:C,A:A,Entrées!E:E)</f>
        <v>20</v>
      </c>
      <c r="J35" s="5">
        <f>SUMIF(Sorties!B:B,A:A,Sorties!D:D)</f>
        <v>6</v>
      </c>
      <c r="K35" s="103">
        <f t="shared" si="3"/>
        <v>80</v>
      </c>
      <c r="L35" s="103"/>
      <c r="M35" s="103"/>
      <c r="N35" s="103"/>
      <c r="O35" s="103">
        <f t="shared" si="4"/>
        <v>480</v>
      </c>
    </row>
    <row r="36" spans="1:15" x14ac:dyDescent="0.25">
      <c r="A36" s="99" t="s">
        <v>85</v>
      </c>
      <c r="B36" s="6" t="s">
        <v>114</v>
      </c>
      <c r="C36" s="2">
        <v>0</v>
      </c>
      <c r="D36" s="100">
        <f t="shared" si="0"/>
        <v>23</v>
      </c>
      <c r="E36" s="1">
        <v>0</v>
      </c>
      <c r="F36" s="103">
        <v>200</v>
      </c>
      <c r="G36" s="103">
        <v>120</v>
      </c>
      <c r="H36" s="20"/>
      <c r="I36" s="5">
        <f>SUMIF(Entrées!C:C,A:A,Entrées!E:E)</f>
        <v>24</v>
      </c>
      <c r="J36" s="5">
        <f>SUMIF(Sorties!B:B,A:A,Sorties!D:D)</f>
        <v>1</v>
      </c>
      <c r="K36" s="103">
        <f t="shared" si="3"/>
        <v>80</v>
      </c>
      <c r="L36" s="103"/>
      <c r="M36" s="103"/>
      <c r="N36" s="103"/>
      <c r="O36" s="103">
        <f t="shared" si="4"/>
        <v>80</v>
      </c>
    </row>
    <row r="37" spans="1:15" x14ac:dyDescent="0.25">
      <c r="A37" s="99" t="s">
        <v>178</v>
      </c>
      <c r="B37" s="6" t="s">
        <v>114</v>
      </c>
      <c r="C37" s="2">
        <v>0</v>
      </c>
      <c r="D37" s="100">
        <f t="shared" si="0"/>
        <v>2</v>
      </c>
      <c r="E37" s="1">
        <v>0</v>
      </c>
      <c r="F37" s="103">
        <v>400</v>
      </c>
      <c r="G37" s="103">
        <v>200</v>
      </c>
      <c r="H37" s="20"/>
      <c r="I37" s="5">
        <f>SUMIF(Entrées!C:C,A:A,Entrées!E:E)</f>
        <v>2</v>
      </c>
      <c r="J37" s="5">
        <f>SUMIF(Sorties!B:B,A:A,Sorties!D:D)</f>
        <v>0</v>
      </c>
      <c r="K37" s="103">
        <f t="shared" si="3"/>
        <v>200</v>
      </c>
      <c r="L37" s="103"/>
      <c r="M37" s="103"/>
      <c r="N37" s="103"/>
      <c r="O37" s="103">
        <f t="shared" si="4"/>
        <v>0</v>
      </c>
    </row>
    <row r="38" spans="1:15" x14ac:dyDescent="0.25">
      <c r="A38" s="99" t="s">
        <v>148</v>
      </c>
      <c r="B38" s="6" t="s">
        <v>114</v>
      </c>
      <c r="C38" s="2">
        <v>0</v>
      </c>
      <c r="D38" s="100">
        <f t="shared" si="0"/>
        <v>1</v>
      </c>
      <c r="E38" s="1">
        <v>0</v>
      </c>
      <c r="F38" s="103">
        <v>900</v>
      </c>
      <c r="G38" s="103">
        <v>600</v>
      </c>
      <c r="H38" s="20"/>
      <c r="I38" s="5">
        <f>SUMIF(Entrées!C:C,A:A,Entrées!E:E)</f>
        <v>2</v>
      </c>
      <c r="J38" s="5">
        <f>SUMIF(Sorties!B:B,A:A,Sorties!D:D)</f>
        <v>1</v>
      </c>
      <c r="K38" s="103">
        <f t="shared" si="3"/>
        <v>300</v>
      </c>
      <c r="L38" s="103"/>
      <c r="M38" s="103"/>
      <c r="N38" s="103"/>
      <c r="O38" s="103">
        <f t="shared" si="4"/>
        <v>300</v>
      </c>
    </row>
    <row r="39" spans="1:15" x14ac:dyDescent="0.25">
      <c r="A39" s="99" t="s">
        <v>100</v>
      </c>
      <c r="B39" s="6" t="s">
        <v>114</v>
      </c>
      <c r="C39" s="2">
        <v>0</v>
      </c>
      <c r="D39" s="100">
        <f t="shared" si="0"/>
        <v>2</v>
      </c>
      <c r="E39" s="1">
        <v>0</v>
      </c>
      <c r="F39" s="103">
        <v>500</v>
      </c>
      <c r="G39" s="103">
        <v>280</v>
      </c>
      <c r="H39" s="20"/>
      <c r="I39" s="5">
        <f>SUMIF(Entrées!C:C,A:A,Entrées!E:E)</f>
        <v>3</v>
      </c>
      <c r="J39" s="5">
        <f>SUMIF(Sorties!B:B,A:A,Sorties!D:D)</f>
        <v>1</v>
      </c>
      <c r="K39" s="103">
        <f t="shared" si="3"/>
        <v>220</v>
      </c>
      <c r="L39" s="103"/>
      <c r="M39" s="103"/>
      <c r="N39" s="103"/>
      <c r="O39" s="103">
        <f t="shared" si="4"/>
        <v>220</v>
      </c>
    </row>
    <row r="40" spans="1:15" x14ac:dyDescent="0.25">
      <c r="A40" s="99" t="s">
        <v>101</v>
      </c>
      <c r="B40" s="6" t="s">
        <v>114</v>
      </c>
      <c r="C40" s="2">
        <v>0</v>
      </c>
      <c r="D40" s="100">
        <f t="shared" si="0"/>
        <v>1</v>
      </c>
      <c r="E40" s="1">
        <v>0</v>
      </c>
      <c r="F40" s="103">
        <v>200</v>
      </c>
      <c r="G40" s="103">
        <v>150</v>
      </c>
      <c r="H40" s="20"/>
      <c r="I40" s="5">
        <f>SUMIF(Entrées!C:C,A:A,Entrées!E:E)</f>
        <v>1</v>
      </c>
      <c r="J40" s="5">
        <f>SUMIF(Sorties!B:B,A:A,Sorties!D:D)</f>
        <v>0</v>
      </c>
      <c r="K40" s="103">
        <f t="shared" si="3"/>
        <v>50</v>
      </c>
      <c r="L40" s="103"/>
      <c r="M40" s="103"/>
      <c r="N40" s="103"/>
      <c r="O40" s="103">
        <f t="shared" si="4"/>
        <v>0</v>
      </c>
    </row>
    <row r="41" spans="1:15" x14ac:dyDescent="0.25">
      <c r="A41" s="99" t="s">
        <v>96</v>
      </c>
      <c r="B41" s="6" t="s">
        <v>114</v>
      </c>
      <c r="C41" s="2">
        <v>0</v>
      </c>
      <c r="D41" s="100">
        <f t="shared" si="0"/>
        <v>11</v>
      </c>
      <c r="E41" s="1">
        <v>0</v>
      </c>
      <c r="F41" s="103">
        <v>200</v>
      </c>
      <c r="G41" s="103">
        <v>120</v>
      </c>
      <c r="H41" s="20"/>
      <c r="I41" s="5">
        <f>SUMIF(Entrées!C:C,A:A,Entrées!E:E)</f>
        <v>11</v>
      </c>
      <c r="J41" s="5">
        <f>SUMIF(Sorties!B:B,A:A,Sorties!D:D)</f>
        <v>0</v>
      </c>
      <c r="K41" s="103">
        <f t="shared" si="3"/>
        <v>80</v>
      </c>
      <c r="L41" s="103"/>
      <c r="M41" s="103"/>
      <c r="N41" s="103"/>
      <c r="O41" s="103">
        <f t="shared" si="4"/>
        <v>0</v>
      </c>
    </row>
    <row r="42" spans="1:15" x14ac:dyDescent="0.25">
      <c r="A42" s="99" t="s">
        <v>175</v>
      </c>
      <c r="B42" s="6" t="s">
        <v>114</v>
      </c>
      <c r="C42" s="2">
        <v>0</v>
      </c>
      <c r="D42" s="100">
        <f t="shared" si="0"/>
        <v>4</v>
      </c>
      <c r="E42" s="1">
        <v>0</v>
      </c>
      <c r="F42" s="103">
        <v>400</v>
      </c>
      <c r="G42" s="103">
        <v>250</v>
      </c>
      <c r="H42" s="20"/>
      <c r="I42" s="5">
        <f>SUMIF(Entrées!C:C,A:A,Entrées!E:E)</f>
        <v>12</v>
      </c>
      <c r="J42" s="5">
        <f>SUMIF(Sorties!B:B,A:A,Sorties!D:D)</f>
        <v>8</v>
      </c>
      <c r="K42" s="103">
        <f t="shared" si="3"/>
        <v>150</v>
      </c>
      <c r="L42" s="103"/>
      <c r="M42" s="103"/>
      <c r="N42" s="103"/>
      <c r="O42" s="103">
        <f t="shared" si="4"/>
        <v>1200</v>
      </c>
    </row>
    <row r="43" spans="1:15" x14ac:dyDescent="0.25">
      <c r="A43" s="99" t="s">
        <v>120</v>
      </c>
      <c r="B43" s="6" t="s">
        <v>114</v>
      </c>
      <c r="C43" s="2">
        <v>0</v>
      </c>
      <c r="D43" s="100">
        <f t="shared" si="0"/>
        <v>1</v>
      </c>
      <c r="E43" s="1">
        <v>0</v>
      </c>
      <c r="F43" s="103">
        <v>700</v>
      </c>
      <c r="G43" s="103">
        <v>450</v>
      </c>
      <c r="H43" s="20"/>
      <c r="I43" s="5">
        <f>SUMIF(Entrées!C:C,A:A,Entrées!E:E)</f>
        <v>3</v>
      </c>
      <c r="J43" s="5">
        <f>SUMIF(Sorties!B:B,A:A,Sorties!D:D)</f>
        <v>2</v>
      </c>
      <c r="K43" s="103">
        <f t="shared" si="3"/>
        <v>250</v>
      </c>
      <c r="L43" s="103"/>
      <c r="M43" s="103"/>
      <c r="N43" s="103"/>
      <c r="O43" s="103">
        <f t="shared" si="4"/>
        <v>500</v>
      </c>
    </row>
    <row r="44" spans="1:15" x14ac:dyDescent="0.25">
      <c r="A44" s="99" t="s">
        <v>198</v>
      </c>
      <c r="B44" s="6" t="s">
        <v>114</v>
      </c>
      <c r="C44" s="2">
        <v>0</v>
      </c>
      <c r="D44" s="100">
        <f t="shared" si="0"/>
        <v>2</v>
      </c>
      <c r="E44" s="1">
        <v>0</v>
      </c>
      <c r="F44" s="103"/>
      <c r="G44" s="103">
        <v>280</v>
      </c>
      <c r="H44" s="20">
        <v>500</v>
      </c>
      <c r="I44" s="5">
        <f>SUMIF(Entrées!C:C,A:A,Entrées!E:E)</f>
        <v>2</v>
      </c>
      <c r="J44" s="5">
        <f>SUMIF(Sorties!B:B,A:A,Sorties!D:D)</f>
        <v>0</v>
      </c>
      <c r="K44" s="103">
        <f t="shared" si="3"/>
        <v>-280</v>
      </c>
      <c r="L44" s="103"/>
      <c r="M44" s="103"/>
      <c r="N44" s="103"/>
      <c r="O44" s="103">
        <f t="shared" si="4"/>
        <v>0</v>
      </c>
    </row>
    <row r="45" spans="1:15" x14ac:dyDescent="0.25">
      <c r="A45" s="99" t="s">
        <v>108</v>
      </c>
      <c r="B45" s="6" t="s">
        <v>114</v>
      </c>
      <c r="C45" s="2">
        <v>0</v>
      </c>
      <c r="D45" s="100">
        <f t="shared" si="0"/>
        <v>3</v>
      </c>
      <c r="E45" s="1">
        <v>0</v>
      </c>
      <c r="F45" s="103">
        <v>900</v>
      </c>
      <c r="G45" s="103">
        <v>550</v>
      </c>
      <c r="H45" s="20"/>
      <c r="I45" s="5">
        <f>SUMIF(Entrées!C:C,A:A,Entrées!E:E)</f>
        <v>4</v>
      </c>
      <c r="J45" s="5">
        <f>SUMIF(Sorties!B:B,A:A,Sorties!D:D)</f>
        <v>1</v>
      </c>
      <c r="K45" s="103">
        <f t="shared" si="3"/>
        <v>350</v>
      </c>
      <c r="L45" s="103"/>
      <c r="M45" s="103"/>
      <c r="N45" s="103"/>
      <c r="O45" s="103">
        <f t="shared" si="4"/>
        <v>350</v>
      </c>
    </row>
    <row r="46" spans="1:15" x14ac:dyDescent="0.25">
      <c r="A46" s="99" t="s">
        <v>106</v>
      </c>
      <c r="B46" s="6" t="s">
        <v>114</v>
      </c>
      <c r="C46" s="2">
        <v>0</v>
      </c>
      <c r="D46" s="100">
        <f t="shared" si="0"/>
        <v>0</v>
      </c>
      <c r="E46" s="1">
        <v>0</v>
      </c>
      <c r="F46" s="103">
        <v>900</v>
      </c>
      <c r="G46" s="103">
        <v>600</v>
      </c>
      <c r="H46" s="20"/>
      <c r="I46" s="5">
        <f>SUMIF(Entrées!C:C,A:A,Entrées!E:E)</f>
        <v>2</v>
      </c>
      <c r="J46" s="5">
        <f>SUMIF(Sorties!B:B,A:A,Sorties!D:D)</f>
        <v>2</v>
      </c>
      <c r="K46" s="103">
        <f t="shared" si="3"/>
        <v>300</v>
      </c>
      <c r="L46" s="103"/>
      <c r="M46" s="103"/>
      <c r="N46" s="103"/>
      <c r="O46" s="103">
        <f t="shared" si="4"/>
        <v>600</v>
      </c>
    </row>
    <row r="47" spans="1:15" x14ac:dyDescent="0.25">
      <c r="A47" s="99" t="s">
        <v>162</v>
      </c>
      <c r="B47" s="6" t="s">
        <v>114</v>
      </c>
      <c r="C47" s="2">
        <v>0</v>
      </c>
      <c r="D47" s="100">
        <f t="shared" si="0"/>
        <v>1</v>
      </c>
      <c r="E47" s="1">
        <v>0</v>
      </c>
      <c r="F47" s="103">
        <v>800</v>
      </c>
      <c r="G47" s="103">
        <v>600</v>
      </c>
      <c r="H47" s="20"/>
      <c r="I47" s="5">
        <f>SUMIF(Entrées!C:C,A:A,Entrées!E:E)</f>
        <v>1</v>
      </c>
      <c r="J47" s="5">
        <f>SUMIF(Sorties!B:B,A:A,Sorties!D:D)</f>
        <v>0</v>
      </c>
      <c r="K47" s="103">
        <f t="shared" si="3"/>
        <v>200</v>
      </c>
      <c r="L47" s="103"/>
      <c r="M47" s="103"/>
      <c r="N47" s="103"/>
      <c r="O47" s="103">
        <f t="shared" si="4"/>
        <v>0</v>
      </c>
    </row>
    <row r="48" spans="1:15" x14ac:dyDescent="0.25">
      <c r="A48" s="99" t="s">
        <v>107</v>
      </c>
      <c r="B48" s="6" t="s">
        <v>114</v>
      </c>
      <c r="C48" s="2">
        <v>0</v>
      </c>
      <c r="D48" s="100">
        <f t="shared" si="0"/>
        <v>1</v>
      </c>
      <c r="E48" s="1">
        <v>0</v>
      </c>
      <c r="F48" s="103">
        <v>800</v>
      </c>
      <c r="G48" s="103">
        <v>550</v>
      </c>
      <c r="H48" s="20"/>
      <c r="I48" s="5">
        <f>SUMIF(Entrées!C:C,A:A,Entrées!E:E)</f>
        <v>1</v>
      </c>
      <c r="J48" s="5">
        <f>SUMIF(Sorties!B:B,A:A,Sorties!D:D)</f>
        <v>0</v>
      </c>
      <c r="K48" s="103">
        <f t="shared" si="3"/>
        <v>250</v>
      </c>
      <c r="L48" s="103"/>
      <c r="M48" s="103"/>
      <c r="N48" s="103"/>
      <c r="O48" s="103">
        <f t="shared" si="4"/>
        <v>0</v>
      </c>
    </row>
    <row r="49" spans="1:15" x14ac:dyDescent="0.25">
      <c r="A49" s="99" t="s">
        <v>97</v>
      </c>
      <c r="B49" s="6" t="s">
        <v>114</v>
      </c>
      <c r="C49" s="2">
        <v>0</v>
      </c>
      <c r="D49" s="100">
        <f t="shared" si="0"/>
        <v>6</v>
      </c>
      <c r="E49" s="1">
        <v>0</v>
      </c>
      <c r="F49" s="103">
        <v>200</v>
      </c>
      <c r="G49" s="103">
        <v>120</v>
      </c>
      <c r="H49" s="20"/>
      <c r="I49" s="5">
        <f>SUMIF(Entrées!C:C,A:A,Entrées!E:E)</f>
        <v>11</v>
      </c>
      <c r="J49" s="5">
        <f>SUMIF(Sorties!B:B,A:A,Sorties!D:D)</f>
        <v>5</v>
      </c>
      <c r="K49" s="103">
        <f>F49-G49</f>
        <v>80</v>
      </c>
      <c r="L49" s="103"/>
      <c r="M49" s="103"/>
      <c r="N49" s="103"/>
      <c r="O49" s="103">
        <f>K49*J49</f>
        <v>400</v>
      </c>
    </row>
    <row r="50" spans="1:15" x14ac:dyDescent="0.25">
      <c r="A50" s="99" t="s">
        <v>194</v>
      </c>
      <c r="B50" s="6" t="s">
        <v>114</v>
      </c>
      <c r="C50" s="2">
        <v>0</v>
      </c>
      <c r="D50" s="100">
        <f t="shared" si="0"/>
        <v>3</v>
      </c>
      <c r="E50" s="1">
        <v>0</v>
      </c>
      <c r="F50" s="103">
        <v>300</v>
      </c>
      <c r="G50" s="103">
        <v>150</v>
      </c>
      <c r="H50" s="20"/>
      <c r="I50" s="5">
        <f>SUMIF(Entrées!C:C,A:A,Entrées!E:E)</f>
        <v>3</v>
      </c>
      <c r="J50" s="5">
        <f>SUMIF(Sorties!B:B,A:A,Sorties!D:D)</f>
        <v>0</v>
      </c>
      <c r="K50" s="103">
        <f t="shared" ref="K50:K76" si="5">F50-G50</f>
        <v>150</v>
      </c>
      <c r="L50" s="103"/>
      <c r="M50" s="103"/>
      <c r="N50" s="103"/>
      <c r="O50" s="103">
        <f t="shared" ref="O50:O76" si="6">K50*J50</f>
        <v>0</v>
      </c>
    </row>
    <row r="51" spans="1:15" x14ac:dyDescent="0.25">
      <c r="A51" s="99" t="s">
        <v>132</v>
      </c>
      <c r="B51" s="6" t="s">
        <v>114</v>
      </c>
      <c r="C51" s="2">
        <v>0</v>
      </c>
      <c r="D51" s="100">
        <v>0</v>
      </c>
      <c r="E51" s="1">
        <v>0</v>
      </c>
      <c r="F51" s="103">
        <v>700</v>
      </c>
      <c r="G51" s="103">
        <v>480</v>
      </c>
      <c r="H51" s="20"/>
      <c r="I51" s="5">
        <f>SUMIF(Entrées!C:C,A:A,Entrées!E:E)</f>
        <v>3</v>
      </c>
      <c r="J51" s="5">
        <f>SUMIF(Sorties!B:B,A:A,Sorties!D:D)</f>
        <v>2</v>
      </c>
      <c r="K51" s="103">
        <f t="shared" si="5"/>
        <v>220</v>
      </c>
      <c r="L51" s="103"/>
      <c r="M51" s="103"/>
      <c r="N51" s="103"/>
      <c r="O51" s="103">
        <f t="shared" si="6"/>
        <v>440</v>
      </c>
    </row>
    <row r="52" spans="1:15" x14ac:dyDescent="0.25">
      <c r="A52" s="99" t="s">
        <v>158</v>
      </c>
      <c r="B52" s="6" t="s">
        <v>117</v>
      </c>
      <c r="C52" s="2">
        <v>0</v>
      </c>
      <c r="D52" s="100">
        <f t="shared" ref="D52:D78" si="7">C52+I52-J52</f>
        <v>1</v>
      </c>
      <c r="E52" s="1">
        <v>0</v>
      </c>
      <c r="F52" s="103">
        <v>600</v>
      </c>
      <c r="G52" s="103">
        <v>400</v>
      </c>
      <c r="H52" s="20"/>
      <c r="I52" s="5">
        <f>SUMIF(Entrées!C:C,A:A,Entrées!E:E)</f>
        <v>1</v>
      </c>
      <c r="J52" s="5">
        <f>SUMIF(Sorties!B:B,A:A,Sorties!D:D)</f>
        <v>0</v>
      </c>
      <c r="K52" s="103">
        <f t="shared" si="5"/>
        <v>200</v>
      </c>
      <c r="L52" s="103"/>
      <c r="M52" s="103"/>
      <c r="N52" s="103"/>
      <c r="O52" s="103">
        <f t="shared" si="6"/>
        <v>0</v>
      </c>
    </row>
    <row r="53" spans="1:15" x14ac:dyDescent="0.25">
      <c r="A53" s="99" t="s">
        <v>192</v>
      </c>
      <c r="B53" s="6" t="s">
        <v>117</v>
      </c>
      <c r="C53" s="2">
        <v>0</v>
      </c>
      <c r="D53" s="100">
        <f t="shared" si="7"/>
        <v>1</v>
      </c>
      <c r="E53" s="1">
        <v>0</v>
      </c>
      <c r="F53" s="103">
        <v>1500</v>
      </c>
      <c r="G53" s="103"/>
      <c r="H53" s="20"/>
      <c r="I53" s="5">
        <f>SUMIF(Entrées!C:C,A:A,Entrées!E:E)</f>
        <v>2</v>
      </c>
      <c r="J53" s="5">
        <f>SUMIF(Sorties!B:B,A:A,Sorties!D:D)</f>
        <v>1</v>
      </c>
      <c r="K53" s="103">
        <f t="shared" si="5"/>
        <v>1500</v>
      </c>
      <c r="L53" s="103"/>
      <c r="M53" s="103"/>
      <c r="N53" s="103"/>
      <c r="O53" s="103">
        <f t="shared" si="6"/>
        <v>1500</v>
      </c>
    </row>
    <row r="54" spans="1:15" x14ac:dyDescent="0.25">
      <c r="A54" s="99" t="s">
        <v>134</v>
      </c>
      <c r="B54" s="6" t="s">
        <v>118</v>
      </c>
      <c r="C54" s="2">
        <v>0</v>
      </c>
      <c r="D54" s="100">
        <f t="shared" si="7"/>
        <v>1</v>
      </c>
      <c r="E54" s="1">
        <v>0</v>
      </c>
      <c r="F54" s="103">
        <v>850</v>
      </c>
      <c r="G54" s="103">
        <v>700</v>
      </c>
      <c r="H54" s="20"/>
      <c r="I54" s="5">
        <f>SUMIF(Entrées!C:C,A:A,Entrées!E:E)</f>
        <v>4</v>
      </c>
      <c r="J54" s="5">
        <f>SUMIF(Sorties!B:B,A:A,Sorties!D:D)</f>
        <v>3</v>
      </c>
      <c r="K54" s="103">
        <f t="shared" si="5"/>
        <v>150</v>
      </c>
      <c r="L54" s="103"/>
      <c r="M54" s="103"/>
      <c r="N54" s="103"/>
      <c r="O54" s="103">
        <f t="shared" si="6"/>
        <v>450</v>
      </c>
    </row>
    <row r="55" spans="1:15" x14ac:dyDescent="0.25">
      <c r="A55" s="99" t="s">
        <v>145</v>
      </c>
      <c r="B55" s="6" t="s">
        <v>55</v>
      </c>
      <c r="C55" s="2">
        <v>0</v>
      </c>
      <c r="D55" s="100">
        <f t="shared" si="7"/>
        <v>3</v>
      </c>
      <c r="E55" s="1">
        <v>0</v>
      </c>
      <c r="F55" s="103">
        <v>600</v>
      </c>
      <c r="G55" s="103">
        <v>380</v>
      </c>
      <c r="H55" s="20"/>
      <c r="I55" s="5">
        <f>SUMIF(Entrées!C:C,A:A,Entrées!E:E)</f>
        <v>9</v>
      </c>
      <c r="J55" s="5">
        <f>SUMIF(Sorties!B:B,A:A,Sorties!D:D)</f>
        <v>6</v>
      </c>
      <c r="K55" s="103">
        <f t="shared" si="5"/>
        <v>220</v>
      </c>
      <c r="L55" s="103"/>
      <c r="M55" s="103"/>
      <c r="N55" s="103"/>
      <c r="O55" s="103">
        <f t="shared" si="6"/>
        <v>1320</v>
      </c>
    </row>
    <row r="56" spans="1:15" x14ac:dyDescent="0.25">
      <c r="A56" s="99" t="s">
        <v>87</v>
      </c>
      <c r="B56" s="6" t="s">
        <v>55</v>
      </c>
      <c r="C56" s="2">
        <v>0</v>
      </c>
      <c r="D56" s="100">
        <f t="shared" si="7"/>
        <v>1</v>
      </c>
      <c r="E56" s="1">
        <v>0</v>
      </c>
      <c r="F56" s="103">
        <v>300</v>
      </c>
      <c r="G56" s="103">
        <v>200</v>
      </c>
      <c r="H56" s="20"/>
      <c r="I56" s="5">
        <f>SUMIF(Entrées!C:C,A:A,Entrées!E:E)</f>
        <v>1</v>
      </c>
      <c r="J56" s="5">
        <f>SUMIF(Sorties!B:B,A:A,Sorties!D:D)</f>
        <v>0</v>
      </c>
      <c r="K56" s="103">
        <f t="shared" si="5"/>
        <v>100</v>
      </c>
      <c r="L56" s="103"/>
      <c r="M56" s="103"/>
      <c r="N56" s="103"/>
      <c r="O56" s="103">
        <f t="shared" si="6"/>
        <v>0</v>
      </c>
    </row>
    <row r="57" spans="1:15" x14ac:dyDescent="0.25">
      <c r="A57" s="99" t="s">
        <v>86</v>
      </c>
      <c r="B57" s="6" t="s">
        <v>55</v>
      </c>
      <c r="C57" s="2">
        <v>0</v>
      </c>
      <c r="D57" s="100">
        <f t="shared" si="7"/>
        <v>6</v>
      </c>
      <c r="E57" s="1">
        <v>0</v>
      </c>
      <c r="F57" s="103">
        <v>400</v>
      </c>
      <c r="G57" s="103">
        <v>250</v>
      </c>
      <c r="H57" s="20"/>
      <c r="I57" s="5">
        <f>SUMIF(Entrées!C:C,A:A,Entrées!E:E)</f>
        <v>12</v>
      </c>
      <c r="J57" s="5">
        <f>SUMIF(Sorties!B:B,A:A,Sorties!D:D)</f>
        <v>6</v>
      </c>
      <c r="K57" s="103">
        <f t="shared" si="5"/>
        <v>150</v>
      </c>
      <c r="L57" s="103"/>
      <c r="M57" s="103"/>
      <c r="N57" s="103"/>
      <c r="O57" s="103">
        <f t="shared" si="6"/>
        <v>900</v>
      </c>
    </row>
    <row r="58" spans="1:15" x14ac:dyDescent="0.25">
      <c r="A58" s="99" t="s">
        <v>193</v>
      </c>
      <c r="B58" s="6" t="s">
        <v>55</v>
      </c>
      <c r="C58" s="2">
        <v>0</v>
      </c>
      <c r="D58" s="100">
        <f t="shared" si="7"/>
        <v>3</v>
      </c>
      <c r="E58" s="1">
        <v>0</v>
      </c>
      <c r="F58" s="103">
        <v>250</v>
      </c>
      <c r="G58" s="103">
        <v>150</v>
      </c>
      <c r="H58" s="20"/>
      <c r="I58" s="5">
        <f>SUMIF(Entrées!C:C,A:A,Entrées!E:E)</f>
        <v>3</v>
      </c>
      <c r="J58" s="5">
        <f>SUMIF(Sorties!B:B,A:A,Sorties!D:D)</f>
        <v>0</v>
      </c>
      <c r="K58" s="103">
        <f t="shared" si="5"/>
        <v>100</v>
      </c>
      <c r="L58" s="103"/>
      <c r="M58" s="103"/>
      <c r="N58" s="103"/>
      <c r="O58" s="103">
        <f t="shared" si="6"/>
        <v>0</v>
      </c>
    </row>
    <row r="59" spans="1:15" x14ac:dyDescent="0.25">
      <c r="A59" s="99" t="s">
        <v>147</v>
      </c>
      <c r="B59" s="6" t="s">
        <v>55</v>
      </c>
      <c r="C59" s="2">
        <v>0</v>
      </c>
      <c r="D59" s="100">
        <f t="shared" si="7"/>
        <v>5</v>
      </c>
      <c r="E59" s="1">
        <v>0</v>
      </c>
      <c r="F59" s="103">
        <v>300</v>
      </c>
      <c r="G59" s="103">
        <v>200</v>
      </c>
      <c r="H59" s="20"/>
      <c r="I59" s="5">
        <f>SUMIF(Entrées!C:C,A:A,Entrées!E:E)</f>
        <v>5</v>
      </c>
      <c r="J59" s="5">
        <f>SUMIF(Sorties!B:B,A:A,Sorties!D:D)</f>
        <v>0</v>
      </c>
      <c r="K59" s="103">
        <f t="shared" si="5"/>
        <v>100</v>
      </c>
      <c r="L59" s="103"/>
      <c r="M59" s="103"/>
      <c r="N59" s="103"/>
      <c r="O59" s="103">
        <f t="shared" si="6"/>
        <v>0</v>
      </c>
    </row>
    <row r="60" spans="1:15" x14ac:dyDescent="0.25">
      <c r="A60" s="99" t="s">
        <v>91</v>
      </c>
      <c r="B60" s="6" t="s">
        <v>55</v>
      </c>
      <c r="C60" s="2">
        <v>0</v>
      </c>
      <c r="D60" s="100">
        <f t="shared" si="7"/>
        <v>2</v>
      </c>
      <c r="E60" s="1">
        <v>0</v>
      </c>
      <c r="F60" s="103">
        <v>200</v>
      </c>
      <c r="G60" s="103">
        <v>100</v>
      </c>
      <c r="H60" s="20"/>
      <c r="I60" s="5">
        <f>SUMIF(Entrées!C:C,A:A,Entrées!E:E)</f>
        <v>3</v>
      </c>
      <c r="J60" s="5">
        <f>SUMIF(Sorties!B:B,A:A,Sorties!D:D)</f>
        <v>1</v>
      </c>
      <c r="K60" s="103">
        <f t="shared" si="5"/>
        <v>100</v>
      </c>
      <c r="L60" s="103"/>
      <c r="M60" s="103"/>
      <c r="N60" s="103"/>
      <c r="O60" s="103">
        <f t="shared" si="6"/>
        <v>100</v>
      </c>
    </row>
    <row r="61" spans="1:15" x14ac:dyDescent="0.25">
      <c r="A61" s="99" t="s">
        <v>89</v>
      </c>
      <c r="B61" s="6" t="s">
        <v>55</v>
      </c>
      <c r="C61" s="2">
        <v>0</v>
      </c>
      <c r="D61" s="100">
        <f t="shared" si="7"/>
        <v>47</v>
      </c>
      <c r="E61" s="1">
        <v>0</v>
      </c>
      <c r="F61" s="103">
        <v>300</v>
      </c>
      <c r="G61" s="103">
        <v>150</v>
      </c>
      <c r="H61" s="20"/>
      <c r="I61" s="5">
        <f>SUMIF(Entrées!C:C,A:A,Entrées!E:E)</f>
        <v>52</v>
      </c>
      <c r="J61" s="5">
        <f>SUMIF(Sorties!B:B,A:A,Sorties!D:D)</f>
        <v>5</v>
      </c>
      <c r="K61" s="103">
        <f t="shared" si="5"/>
        <v>150</v>
      </c>
      <c r="L61" s="103"/>
      <c r="M61" s="103"/>
      <c r="N61" s="103"/>
      <c r="O61" s="103">
        <f t="shared" si="6"/>
        <v>750</v>
      </c>
    </row>
    <row r="62" spans="1:15" x14ac:dyDescent="0.25">
      <c r="A62" s="99" t="s">
        <v>150</v>
      </c>
      <c r="B62" s="6" t="s">
        <v>55</v>
      </c>
      <c r="C62" s="2">
        <v>0</v>
      </c>
      <c r="D62" s="100">
        <f t="shared" si="7"/>
        <v>2</v>
      </c>
      <c r="E62" s="1">
        <v>0</v>
      </c>
      <c r="F62" s="103">
        <v>400</v>
      </c>
      <c r="G62" s="103">
        <v>170</v>
      </c>
      <c r="H62" s="20"/>
      <c r="I62" s="5">
        <f>SUMIF(Entrées!C:C,A:A,Entrées!E:E)</f>
        <v>4</v>
      </c>
      <c r="J62" s="5">
        <f>SUMIF(Sorties!B:B,A:A,Sorties!D:D)</f>
        <v>2</v>
      </c>
      <c r="K62" s="103">
        <f t="shared" si="5"/>
        <v>230</v>
      </c>
      <c r="L62" s="103"/>
      <c r="M62" s="103"/>
      <c r="N62" s="103"/>
      <c r="O62" s="103">
        <f t="shared" si="6"/>
        <v>460</v>
      </c>
    </row>
    <row r="63" spans="1:15" x14ac:dyDescent="0.25">
      <c r="A63" s="99" t="s">
        <v>156</v>
      </c>
      <c r="B63" s="6" t="s">
        <v>117</v>
      </c>
      <c r="C63" s="2">
        <v>0</v>
      </c>
      <c r="D63" s="100">
        <f t="shared" si="7"/>
        <v>1</v>
      </c>
      <c r="E63" s="1">
        <v>0</v>
      </c>
      <c r="F63" s="103">
        <v>1200</v>
      </c>
      <c r="G63" s="103">
        <v>950</v>
      </c>
      <c r="H63" s="20"/>
      <c r="I63" s="5">
        <f>SUMIF(Entrées!C:C,A:A,Entrées!E:E)</f>
        <v>1</v>
      </c>
      <c r="J63" s="5">
        <f>SUMIF(Sorties!B:B,A:A,Sorties!D:D)</f>
        <v>0</v>
      </c>
      <c r="K63" s="103">
        <f t="shared" si="5"/>
        <v>250</v>
      </c>
      <c r="L63" s="103"/>
      <c r="M63" s="103"/>
      <c r="N63" s="103"/>
      <c r="O63" s="103">
        <f t="shared" si="6"/>
        <v>0</v>
      </c>
    </row>
    <row r="64" spans="1:15" x14ac:dyDescent="0.25">
      <c r="A64" s="99" t="s">
        <v>68</v>
      </c>
      <c r="B64" s="6" t="s">
        <v>117</v>
      </c>
      <c r="C64" s="2">
        <v>0</v>
      </c>
      <c r="D64" s="100">
        <f t="shared" si="7"/>
        <v>1</v>
      </c>
      <c r="E64" s="1">
        <v>0</v>
      </c>
      <c r="F64" s="103">
        <v>900</v>
      </c>
      <c r="G64" s="103">
        <v>650</v>
      </c>
      <c r="H64" s="20" t="s">
        <v>138</v>
      </c>
      <c r="I64" s="5">
        <f>SUMIF(Entrées!C:C,A:A,Entrées!E:E)</f>
        <v>1</v>
      </c>
      <c r="J64" s="5">
        <f>SUMIF(Sorties!B:B,A:A,Sorties!D:D)</f>
        <v>0</v>
      </c>
      <c r="K64" s="103">
        <f t="shared" si="5"/>
        <v>250</v>
      </c>
      <c r="L64" s="103"/>
      <c r="M64" s="103"/>
      <c r="N64" s="103"/>
      <c r="O64" s="103">
        <f t="shared" si="6"/>
        <v>0</v>
      </c>
    </row>
    <row r="65" spans="1:15" x14ac:dyDescent="0.25">
      <c r="A65" s="99" t="s">
        <v>88</v>
      </c>
      <c r="B65" s="6" t="s">
        <v>117</v>
      </c>
      <c r="C65" s="2">
        <v>0</v>
      </c>
      <c r="D65" s="100">
        <f t="shared" si="7"/>
        <v>0</v>
      </c>
      <c r="E65" s="1">
        <v>0</v>
      </c>
      <c r="F65" s="103">
        <v>800</v>
      </c>
      <c r="G65" s="103">
        <v>550</v>
      </c>
      <c r="H65" s="20"/>
      <c r="I65" s="5">
        <f>SUMIF(Entrées!C:C,A:A,Entrées!E:E)</f>
        <v>1</v>
      </c>
      <c r="J65" s="5">
        <f>SUMIF(Sorties!B:B,A:A,Sorties!D:D)</f>
        <v>1</v>
      </c>
      <c r="K65" s="103">
        <f t="shared" si="5"/>
        <v>250</v>
      </c>
      <c r="L65" s="103"/>
      <c r="M65" s="103"/>
      <c r="N65" s="103"/>
      <c r="O65" s="103">
        <f t="shared" si="6"/>
        <v>250</v>
      </c>
    </row>
    <row r="66" spans="1:15" x14ac:dyDescent="0.25">
      <c r="A66" s="99" t="s">
        <v>63</v>
      </c>
      <c r="B66" s="6" t="s">
        <v>117</v>
      </c>
      <c r="C66" s="2">
        <v>0</v>
      </c>
      <c r="D66" s="100">
        <f t="shared" si="7"/>
        <v>6</v>
      </c>
      <c r="E66" s="1">
        <v>0</v>
      </c>
      <c r="F66" s="103">
        <v>200</v>
      </c>
      <c r="G66" s="103">
        <v>120</v>
      </c>
      <c r="H66" s="20"/>
      <c r="I66" s="5">
        <f>SUMIF(Entrées!C:C,A:A,Entrées!E:E)</f>
        <v>8</v>
      </c>
      <c r="J66" s="5">
        <f>SUMIF(Sorties!B:B,A:A,Sorties!D:D)</f>
        <v>2</v>
      </c>
      <c r="K66" s="103">
        <f t="shared" si="5"/>
        <v>80</v>
      </c>
      <c r="L66" s="103"/>
      <c r="M66" s="103"/>
      <c r="N66" s="103"/>
      <c r="O66" s="103">
        <f t="shared" si="6"/>
        <v>160</v>
      </c>
    </row>
    <row r="67" spans="1:15" x14ac:dyDescent="0.25">
      <c r="A67" s="99" t="s">
        <v>67</v>
      </c>
      <c r="B67" s="6" t="s">
        <v>55</v>
      </c>
      <c r="C67" s="2">
        <v>0</v>
      </c>
      <c r="D67" s="100">
        <f t="shared" si="7"/>
        <v>3</v>
      </c>
      <c r="E67" s="1">
        <v>0</v>
      </c>
      <c r="F67" s="103">
        <v>200</v>
      </c>
      <c r="G67" s="103">
        <v>80</v>
      </c>
      <c r="H67" s="20"/>
      <c r="I67" s="5">
        <f>SUMIF(Entrées!C:C,A:A,Entrées!E:E)</f>
        <v>3</v>
      </c>
      <c r="J67" s="5">
        <f>SUMIF(Sorties!B:B,A:A,Sorties!D:D)</f>
        <v>0</v>
      </c>
      <c r="K67" s="103">
        <f t="shared" si="5"/>
        <v>120</v>
      </c>
      <c r="L67" s="103"/>
      <c r="M67" s="103"/>
      <c r="N67" s="103"/>
      <c r="O67" s="103">
        <f t="shared" si="6"/>
        <v>0</v>
      </c>
    </row>
    <row r="68" spans="1:15" x14ac:dyDescent="0.25">
      <c r="A68" s="99" t="s">
        <v>208</v>
      </c>
      <c r="B68" s="6" t="s">
        <v>117</v>
      </c>
      <c r="C68" s="2">
        <v>0</v>
      </c>
      <c r="D68" s="100">
        <f t="shared" si="7"/>
        <v>1</v>
      </c>
      <c r="E68" s="1">
        <v>0</v>
      </c>
      <c r="F68" s="103">
        <v>350</v>
      </c>
      <c r="G68" s="103">
        <v>200</v>
      </c>
      <c r="H68" s="20"/>
      <c r="I68" s="5">
        <f>SUMIF(Entrées!C:C,A:A,Entrées!E:E)</f>
        <v>1</v>
      </c>
      <c r="J68" s="5">
        <f>SUMIF(Sorties!B:B,A:A,Sorties!D:D)</f>
        <v>0</v>
      </c>
      <c r="K68" s="103">
        <f t="shared" si="5"/>
        <v>150</v>
      </c>
      <c r="L68" s="103"/>
      <c r="M68" s="103"/>
      <c r="N68" s="103"/>
      <c r="O68" s="103">
        <f t="shared" si="6"/>
        <v>0</v>
      </c>
    </row>
    <row r="69" spans="1:15" x14ac:dyDescent="0.25">
      <c r="A69" s="99" t="s">
        <v>73</v>
      </c>
      <c r="B69" s="6" t="s">
        <v>55</v>
      </c>
      <c r="C69" s="2">
        <v>0</v>
      </c>
      <c r="D69" s="100">
        <f t="shared" si="7"/>
        <v>1</v>
      </c>
      <c r="E69" s="1">
        <v>0</v>
      </c>
      <c r="F69" s="103">
        <v>150</v>
      </c>
      <c r="G69" s="103">
        <v>80</v>
      </c>
      <c r="H69" s="20"/>
      <c r="I69" s="5">
        <f>SUMIF(Entrées!C:C,A:A,Entrées!E:E)</f>
        <v>1</v>
      </c>
      <c r="J69" s="5">
        <f>SUMIF(Sorties!B:B,A:A,Sorties!D:D)</f>
        <v>0</v>
      </c>
      <c r="K69" s="103">
        <f t="shared" si="5"/>
        <v>70</v>
      </c>
      <c r="L69" s="103"/>
      <c r="M69" s="103"/>
      <c r="N69" s="103"/>
      <c r="O69" s="103">
        <f t="shared" si="6"/>
        <v>0</v>
      </c>
    </row>
    <row r="70" spans="1:15" x14ac:dyDescent="0.25">
      <c r="A70" s="99" t="s">
        <v>183</v>
      </c>
      <c r="B70" s="6" t="s">
        <v>37</v>
      </c>
      <c r="C70" s="2">
        <v>0</v>
      </c>
      <c r="D70" s="100">
        <f t="shared" si="7"/>
        <v>1</v>
      </c>
      <c r="E70" s="1">
        <v>0</v>
      </c>
      <c r="F70" s="103">
        <v>600</v>
      </c>
      <c r="G70" s="103">
        <v>450</v>
      </c>
      <c r="H70" s="20"/>
      <c r="I70" s="5">
        <f>SUMIF(Entrées!C:C,A:A,Entrées!E:E)</f>
        <v>1</v>
      </c>
      <c r="J70" s="5">
        <f>SUMIF(Sorties!B:B,A:A,Sorties!D:D)</f>
        <v>0</v>
      </c>
      <c r="K70" s="103">
        <f t="shared" si="5"/>
        <v>150</v>
      </c>
      <c r="L70" s="103"/>
      <c r="M70" s="103"/>
      <c r="N70" s="103"/>
      <c r="O70" s="103">
        <f t="shared" si="6"/>
        <v>0</v>
      </c>
    </row>
    <row r="71" spans="1:15" x14ac:dyDescent="0.25">
      <c r="A71" s="99" t="s">
        <v>81</v>
      </c>
      <c r="B71" s="6" t="s">
        <v>55</v>
      </c>
      <c r="C71" s="2">
        <v>0</v>
      </c>
      <c r="D71" s="100">
        <f t="shared" si="7"/>
        <v>0</v>
      </c>
      <c r="E71" s="1">
        <v>0</v>
      </c>
      <c r="F71" s="103">
        <v>600</v>
      </c>
      <c r="G71" s="103">
        <v>380</v>
      </c>
      <c r="H71" s="20"/>
      <c r="I71" s="5">
        <f>SUMIF(Entrées!C:C,A:A,Entrées!E:E)</f>
        <v>1</v>
      </c>
      <c r="J71" s="5">
        <f>SUMIF(Sorties!B:B,A:A,Sorties!D:D)</f>
        <v>1</v>
      </c>
      <c r="K71" s="103">
        <f t="shared" si="5"/>
        <v>220</v>
      </c>
      <c r="L71" s="103"/>
      <c r="M71" s="103"/>
      <c r="N71" s="103"/>
      <c r="O71" s="103">
        <f t="shared" si="6"/>
        <v>220</v>
      </c>
    </row>
    <row r="72" spans="1:15" x14ac:dyDescent="0.25">
      <c r="A72" s="99" t="s">
        <v>82</v>
      </c>
      <c r="B72" s="6" t="s">
        <v>55</v>
      </c>
      <c r="C72" s="2">
        <v>0</v>
      </c>
      <c r="D72" s="100">
        <f t="shared" si="7"/>
        <v>1</v>
      </c>
      <c r="E72" s="1">
        <v>0</v>
      </c>
      <c r="F72" s="103">
        <v>500</v>
      </c>
      <c r="G72" s="103">
        <v>250</v>
      </c>
      <c r="H72" s="20"/>
      <c r="I72" s="5">
        <f>SUMIF(Entrées!C:C,A:A,Entrées!E:E)</f>
        <v>2</v>
      </c>
      <c r="J72" s="5">
        <f>SUMIF(Sorties!B:B,A:A,Sorties!D:D)</f>
        <v>1</v>
      </c>
      <c r="K72" s="103">
        <f t="shared" si="5"/>
        <v>250</v>
      </c>
      <c r="L72" s="103"/>
      <c r="M72" s="103"/>
      <c r="N72" s="103"/>
      <c r="O72" s="103">
        <f t="shared" si="6"/>
        <v>250</v>
      </c>
    </row>
    <row r="73" spans="1:15" x14ac:dyDescent="0.25">
      <c r="A73" s="99" t="s">
        <v>184</v>
      </c>
      <c r="B73" s="6" t="s">
        <v>55</v>
      </c>
      <c r="C73" s="2">
        <v>0</v>
      </c>
      <c r="D73" s="100">
        <f t="shared" si="7"/>
        <v>1</v>
      </c>
      <c r="E73" s="1">
        <v>0</v>
      </c>
      <c r="F73" s="103">
        <v>600</v>
      </c>
      <c r="G73" s="103">
        <v>480</v>
      </c>
      <c r="H73" s="20"/>
      <c r="I73" s="5">
        <f>SUMIF(Entrées!C:C,A:A,Entrées!E:E)</f>
        <v>2</v>
      </c>
      <c r="J73" s="5">
        <f>SUMIF(Sorties!B:B,A:A,Sorties!D:D)</f>
        <v>1</v>
      </c>
      <c r="K73" s="103">
        <f t="shared" si="5"/>
        <v>120</v>
      </c>
      <c r="L73" s="103"/>
      <c r="M73" s="103"/>
      <c r="N73" s="103"/>
      <c r="O73" s="103">
        <f t="shared" si="6"/>
        <v>120</v>
      </c>
    </row>
    <row r="74" spans="1:15" x14ac:dyDescent="0.25">
      <c r="A74" s="99" t="s">
        <v>70</v>
      </c>
      <c r="B74" s="6" t="s">
        <v>55</v>
      </c>
      <c r="C74" s="2">
        <v>0</v>
      </c>
      <c r="D74" s="100">
        <f t="shared" si="7"/>
        <v>9</v>
      </c>
      <c r="E74" s="1">
        <v>0</v>
      </c>
      <c r="F74" s="103">
        <v>300</v>
      </c>
      <c r="G74" s="103">
        <v>150</v>
      </c>
      <c r="H74" s="20"/>
      <c r="I74" s="5">
        <f>SUMIF(Entrées!C:C,A:A,Entrées!E:E)</f>
        <v>10</v>
      </c>
      <c r="J74" s="5">
        <f>SUMIF(Sorties!B:B,A:A,Sorties!D:D)</f>
        <v>1</v>
      </c>
      <c r="K74" s="103">
        <f t="shared" si="5"/>
        <v>150</v>
      </c>
      <c r="L74" s="103"/>
      <c r="M74" s="103"/>
      <c r="N74" s="103"/>
      <c r="O74" s="103">
        <f t="shared" si="6"/>
        <v>150</v>
      </c>
    </row>
    <row r="75" spans="1:15" x14ac:dyDescent="0.25">
      <c r="A75" s="99" t="s">
        <v>113</v>
      </c>
      <c r="B75" s="6" t="s">
        <v>55</v>
      </c>
      <c r="C75" s="2">
        <v>0</v>
      </c>
      <c r="D75" s="100">
        <f t="shared" si="7"/>
        <v>1</v>
      </c>
      <c r="E75" s="1">
        <v>0</v>
      </c>
      <c r="F75" s="103">
        <v>400</v>
      </c>
      <c r="G75" s="103">
        <v>200</v>
      </c>
      <c r="H75" s="20"/>
      <c r="I75" s="5">
        <f>SUMIF(Entrées!C:C,A:A,Entrées!E:E)</f>
        <v>1</v>
      </c>
      <c r="J75" s="5">
        <f>SUMIF(Sorties!B:B,A:A,Sorties!D:D)</f>
        <v>0</v>
      </c>
      <c r="K75" s="103">
        <f t="shared" si="5"/>
        <v>200</v>
      </c>
      <c r="L75" s="103"/>
      <c r="M75" s="103"/>
      <c r="N75" s="103"/>
      <c r="O75" s="103">
        <f t="shared" si="6"/>
        <v>0</v>
      </c>
    </row>
    <row r="76" spans="1:15" x14ac:dyDescent="0.25">
      <c r="A76" s="99" t="s">
        <v>179</v>
      </c>
      <c r="B76" s="6" t="s">
        <v>37</v>
      </c>
      <c r="C76" s="2">
        <v>0</v>
      </c>
      <c r="D76" s="100">
        <f t="shared" si="7"/>
        <v>2</v>
      </c>
      <c r="E76" s="1">
        <v>0</v>
      </c>
      <c r="F76" s="103">
        <v>300</v>
      </c>
      <c r="G76" s="103">
        <v>150</v>
      </c>
      <c r="H76" s="20"/>
      <c r="I76" s="5">
        <f>SUMIF(Entrées!C:C,A:A,Entrées!E:E)</f>
        <v>2</v>
      </c>
      <c r="J76" s="5">
        <f>SUMIF(Sorties!B:B,A:A,Sorties!D:D)</f>
        <v>0</v>
      </c>
      <c r="K76" s="103">
        <f t="shared" si="5"/>
        <v>150</v>
      </c>
      <c r="L76" s="103"/>
      <c r="M76" s="103"/>
      <c r="N76" s="103"/>
      <c r="O76" s="103">
        <f t="shared" si="6"/>
        <v>0</v>
      </c>
    </row>
    <row r="77" spans="1:15" x14ac:dyDescent="0.25">
      <c r="A77" s="99" t="s">
        <v>69</v>
      </c>
      <c r="B77" s="6" t="s">
        <v>55</v>
      </c>
      <c r="C77" s="2">
        <v>0</v>
      </c>
      <c r="D77" s="100">
        <f t="shared" si="7"/>
        <v>4</v>
      </c>
      <c r="E77" s="1">
        <v>0</v>
      </c>
      <c r="F77" s="103">
        <v>300</v>
      </c>
      <c r="G77" s="103">
        <v>150</v>
      </c>
      <c r="H77" s="20"/>
      <c r="I77" s="5">
        <f>SUMIF(Entrées!C:C,A:A,Entrées!E:E)</f>
        <v>4</v>
      </c>
      <c r="J77" s="5">
        <f>SUMIF(Sorties!B:B,A:A,Sorties!D:D)</f>
        <v>0</v>
      </c>
      <c r="K77" s="103">
        <f t="shared" ref="K77:K83" si="8">F77-G77</f>
        <v>150</v>
      </c>
      <c r="L77" s="103"/>
      <c r="M77" s="103"/>
      <c r="N77" s="103"/>
      <c r="O77" s="103">
        <f t="shared" ref="O77:O83" si="9">K77*J77</f>
        <v>0</v>
      </c>
    </row>
    <row r="78" spans="1:15" x14ac:dyDescent="0.25">
      <c r="A78" s="99" t="s">
        <v>66</v>
      </c>
      <c r="B78" s="6" t="s">
        <v>55</v>
      </c>
      <c r="C78" s="2">
        <v>0</v>
      </c>
      <c r="D78" s="100">
        <f t="shared" si="7"/>
        <v>1</v>
      </c>
      <c r="E78" s="1">
        <v>0</v>
      </c>
      <c r="F78" s="103">
        <v>400</v>
      </c>
      <c r="G78" s="103">
        <v>250</v>
      </c>
      <c r="H78" s="20"/>
      <c r="I78" s="5">
        <f>SUMIF(Entrées!C:C,A:A,Entrées!E:E)</f>
        <v>1</v>
      </c>
      <c r="J78" s="5">
        <f>SUMIF(Sorties!B:B,A:A,Sorties!D:D)</f>
        <v>0</v>
      </c>
      <c r="K78" s="103">
        <f t="shared" si="8"/>
        <v>150</v>
      </c>
      <c r="L78" s="103"/>
      <c r="M78" s="103"/>
      <c r="N78" s="103"/>
      <c r="O78" s="103">
        <f t="shared" si="9"/>
        <v>0</v>
      </c>
    </row>
    <row r="79" spans="1:15" x14ac:dyDescent="0.25">
      <c r="A79" s="99" t="s">
        <v>127</v>
      </c>
      <c r="B79" s="6" t="s">
        <v>37</v>
      </c>
      <c r="C79" s="2">
        <v>0</v>
      </c>
      <c r="D79" s="100">
        <v>1</v>
      </c>
      <c r="E79" s="1">
        <v>0</v>
      </c>
      <c r="F79" s="103">
        <v>500</v>
      </c>
      <c r="G79" s="103">
        <v>350</v>
      </c>
      <c r="H79" s="20"/>
      <c r="I79" s="5">
        <f>SUMIF(Entrées!C:C,A:A,Entrées!E:E)</f>
        <v>2</v>
      </c>
      <c r="J79" s="5">
        <f>SUMIF(Sorties!B:B,A:A,Sorties!D:D)</f>
        <v>1</v>
      </c>
      <c r="K79" s="103">
        <f t="shared" si="8"/>
        <v>150</v>
      </c>
      <c r="L79" s="103"/>
      <c r="M79" s="103"/>
      <c r="N79" s="103"/>
      <c r="O79" s="103">
        <f t="shared" si="9"/>
        <v>150</v>
      </c>
    </row>
    <row r="80" spans="1:15" x14ac:dyDescent="0.25">
      <c r="A80" s="99" t="s">
        <v>103</v>
      </c>
      <c r="B80" s="6" t="s">
        <v>55</v>
      </c>
      <c r="C80" s="2">
        <v>0</v>
      </c>
      <c r="D80" s="100">
        <f t="shared" ref="D80:D85" si="10">C80+I80-J80</f>
        <v>1</v>
      </c>
      <c r="E80" s="1">
        <v>0</v>
      </c>
      <c r="F80" s="103">
        <v>1500</v>
      </c>
      <c r="G80" s="103">
        <v>1250</v>
      </c>
      <c r="H80" s="20"/>
      <c r="I80" s="5">
        <f>SUMIF(Entrées!C:C,A:A,Entrées!E:E)</f>
        <v>2</v>
      </c>
      <c r="J80" s="5">
        <f>SUMIF(Sorties!B:B,A:A,Sorties!D:D)</f>
        <v>1</v>
      </c>
      <c r="K80" s="103">
        <f t="shared" si="8"/>
        <v>250</v>
      </c>
      <c r="L80" s="103"/>
      <c r="M80" s="103"/>
      <c r="N80" s="103"/>
      <c r="O80" s="103">
        <f t="shared" si="9"/>
        <v>250</v>
      </c>
    </row>
    <row r="81" spans="1:15" x14ac:dyDescent="0.25">
      <c r="A81" s="99" t="s">
        <v>104</v>
      </c>
      <c r="B81" s="6" t="s">
        <v>55</v>
      </c>
      <c r="C81" s="2">
        <v>0</v>
      </c>
      <c r="D81" s="100">
        <f t="shared" si="10"/>
        <v>0</v>
      </c>
      <c r="E81" s="1">
        <v>0</v>
      </c>
      <c r="F81" s="103">
        <v>2000</v>
      </c>
      <c r="G81" s="103">
        <v>1600</v>
      </c>
      <c r="H81" s="20"/>
      <c r="I81" s="5">
        <f>SUMIF(Entrées!C:C,A:A,Entrées!E:E)</f>
        <v>1</v>
      </c>
      <c r="J81" s="5">
        <f>SUMIF(Sorties!B:B,A:A,Sorties!D:D)</f>
        <v>1</v>
      </c>
      <c r="K81" s="103">
        <f t="shared" si="8"/>
        <v>400</v>
      </c>
      <c r="L81" s="103"/>
      <c r="M81" s="103"/>
      <c r="N81" s="103"/>
      <c r="O81" s="103">
        <f t="shared" si="9"/>
        <v>400</v>
      </c>
    </row>
    <row r="82" spans="1:15" x14ac:dyDescent="0.25">
      <c r="A82" s="99" t="s">
        <v>102</v>
      </c>
      <c r="B82" s="6" t="s">
        <v>55</v>
      </c>
      <c r="C82" s="2">
        <v>0</v>
      </c>
      <c r="D82" s="100">
        <f t="shared" si="10"/>
        <v>1</v>
      </c>
      <c r="E82" s="1">
        <v>0</v>
      </c>
      <c r="F82" s="103">
        <v>500</v>
      </c>
      <c r="G82" s="103">
        <v>350</v>
      </c>
      <c r="H82" s="20"/>
      <c r="I82" s="5">
        <f>SUMIF(Entrées!C:C,A:A,Entrées!E:E)</f>
        <v>1</v>
      </c>
      <c r="J82" s="5">
        <f>SUMIF(Sorties!B:B,A:A,Sorties!D:D)</f>
        <v>0</v>
      </c>
      <c r="K82" s="103">
        <f t="shared" si="8"/>
        <v>150</v>
      </c>
      <c r="L82" s="103"/>
      <c r="M82" s="103"/>
      <c r="N82" s="103"/>
      <c r="O82" s="103">
        <f t="shared" si="9"/>
        <v>0</v>
      </c>
    </row>
    <row r="83" spans="1:15" x14ac:dyDescent="0.25">
      <c r="A83" s="99" t="s">
        <v>149</v>
      </c>
      <c r="B83" s="6" t="s">
        <v>55</v>
      </c>
      <c r="C83" s="2">
        <v>0</v>
      </c>
      <c r="D83" s="100">
        <f t="shared" si="10"/>
        <v>1</v>
      </c>
      <c r="E83" s="1">
        <v>0</v>
      </c>
      <c r="F83" s="103">
        <v>2200</v>
      </c>
      <c r="G83" s="103">
        <v>1800</v>
      </c>
      <c r="H83" s="20"/>
      <c r="I83" s="5">
        <f>SUMIF(Entrées!C:C,A:A,Entrées!E:E)</f>
        <v>1</v>
      </c>
      <c r="J83" s="5">
        <f>SUMIF(Sorties!B:B,A:A,Sorties!D:D)</f>
        <v>0</v>
      </c>
      <c r="K83" s="103">
        <f t="shared" si="8"/>
        <v>400</v>
      </c>
      <c r="L83" s="103"/>
      <c r="M83" s="103"/>
      <c r="N83" s="103"/>
      <c r="O83" s="103">
        <f t="shared" si="9"/>
        <v>0</v>
      </c>
    </row>
    <row r="84" spans="1:15" x14ac:dyDescent="0.25">
      <c r="A84" s="99" t="s">
        <v>65</v>
      </c>
      <c r="B84" s="6" t="s">
        <v>117</v>
      </c>
      <c r="C84" s="2">
        <v>0</v>
      </c>
      <c r="D84" s="100">
        <f t="shared" si="10"/>
        <v>1</v>
      </c>
      <c r="E84" s="1">
        <v>0</v>
      </c>
      <c r="F84" s="103">
        <v>500</v>
      </c>
      <c r="G84" s="103">
        <v>350</v>
      </c>
      <c r="H84" s="20"/>
      <c r="I84" s="5">
        <f>SUMIF(Entrées!C:C,A:A,Entrées!E:E)</f>
        <v>1</v>
      </c>
      <c r="J84" s="5">
        <f>SUMIF(Sorties!B:B,A:A,Sorties!D:D)</f>
        <v>0</v>
      </c>
      <c r="K84" s="103">
        <f t="shared" ref="K84:K93" si="11">F84-G84</f>
        <v>150</v>
      </c>
      <c r="L84" s="103"/>
      <c r="M84" s="103"/>
      <c r="N84" s="103"/>
      <c r="O84" s="103">
        <f t="shared" ref="O84:O93" si="12">K84*J84</f>
        <v>0</v>
      </c>
    </row>
    <row r="85" spans="1:15" x14ac:dyDescent="0.25">
      <c r="A85" s="99" t="s">
        <v>77</v>
      </c>
      <c r="B85" s="6" t="s">
        <v>115</v>
      </c>
      <c r="C85" s="2">
        <v>0</v>
      </c>
      <c r="D85" s="100">
        <f t="shared" si="10"/>
        <v>2</v>
      </c>
      <c r="E85" s="1">
        <v>0</v>
      </c>
      <c r="F85" s="103">
        <v>2800</v>
      </c>
      <c r="G85" s="103">
        <v>2400</v>
      </c>
      <c r="H85" s="20"/>
      <c r="I85" s="5">
        <f>SUMIF(Entrées!C:C,A:A,Entrées!E:E)</f>
        <v>3</v>
      </c>
      <c r="J85" s="5">
        <f>SUMIF(Sorties!B:B,A:A,Sorties!D:D)</f>
        <v>1</v>
      </c>
      <c r="K85" s="103">
        <f t="shared" si="11"/>
        <v>400</v>
      </c>
      <c r="L85" s="103"/>
      <c r="M85" s="103"/>
      <c r="N85" s="103"/>
      <c r="O85" s="103">
        <f t="shared" si="12"/>
        <v>400</v>
      </c>
    </row>
    <row r="86" spans="1:15" x14ac:dyDescent="0.25">
      <c r="A86" s="99" t="s">
        <v>79</v>
      </c>
      <c r="B86" s="6" t="s">
        <v>115</v>
      </c>
      <c r="C86" s="2">
        <v>0</v>
      </c>
      <c r="D86" s="100">
        <v>0</v>
      </c>
      <c r="E86" s="1">
        <v>0</v>
      </c>
      <c r="F86" s="103">
        <v>3200</v>
      </c>
      <c r="G86" s="103">
        <v>2650</v>
      </c>
      <c r="H86" s="20"/>
      <c r="I86" s="5">
        <v>1</v>
      </c>
      <c r="J86" s="5">
        <f>SUMIF(Sorties!B:B,A:A,Sorties!D:D)</f>
        <v>1</v>
      </c>
      <c r="K86" s="103">
        <f t="shared" si="11"/>
        <v>550</v>
      </c>
      <c r="L86" s="103"/>
      <c r="M86" s="103"/>
      <c r="N86" s="103"/>
      <c r="O86" s="103">
        <f t="shared" si="12"/>
        <v>550</v>
      </c>
    </row>
    <row r="87" spans="1:15" x14ac:dyDescent="0.25">
      <c r="A87" s="99" t="s">
        <v>78</v>
      </c>
      <c r="B87" s="6" t="s">
        <v>115</v>
      </c>
      <c r="C87" s="2">
        <v>0</v>
      </c>
      <c r="D87" s="100">
        <v>1</v>
      </c>
      <c r="E87" s="1">
        <v>0</v>
      </c>
      <c r="F87" s="103">
        <v>3000</v>
      </c>
      <c r="G87" s="103">
        <v>2650</v>
      </c>
      <c r="H87" s="20"/>
      <c r="I87" s="5">
        <v>2</v>
      </c>
      <c r="J87" s="5">
        <f>SUMIF(Sorties!B:B,A:A,Sorties!D:D)</f>
        <v>1</v>
      </c>
      <c r="K87" s="103">
        <f t="shared" si="11"/>
        <v>350</v>
      </c>
      <c r="L87" s="103"/>
      <c r="M87" s="103"/>
      <c r="N87" s="103"/>
      <c r="O87" s="103">
        <f t="shared" si="12"/>
        <v>350</v>
      </c>
    </row>
    <row r="88" spans="1:15" x14ac:dyDescent="0.25">
      <c r="A88" s="99" t="s">
        <v>98</v>
      </c>
      <c r="B88" s="6" t="s">
        <v>55</v>
      </c>
      <c r="C88" s="2">
        <v>0</v>
      </c>
      <c r="D88" s="100">
        <f t="shared" ref="D88:D96" si="13">C88+I88-J88</f>
        <v>1</v>
      </c>
      <c r="E88" s="1">
        <v>0</v>
      </c>
      <c r="F88" s="103">
        <v>1800</v>
      </c>
      <c r="G88" s="103">
        <v>1450</v>
      </c>
      <c r="H88" s="20"/>
      <c r="I88" s="5">
        <f>SUMIF(Entrées!C:C,A:A,Entrées!E:E)</f>
        <v>1</v>
      </c>
      <c r="J88" s="5">
        <f>SUMIF(Sorties!B:B,A:A,Sorties!D:D)</f>
        <v>0</v>
      </c>
      <c r="K88" s="103">
        <f t="shared" si="11"/>
        <v>350</v>
      </c>
      <c r="L88" s="103"/>
      <c r="M88" s="103"/>
      <c r="N88" s="103"/>
      <c r="O88" s="103">
        <f t="shared" si="12"/>
        <v>0</v>
      </c>
    </row>
    <row r="89" spans="1:15" x14ac:dyDescent="0.25">
      <c r="A89" s="99" t="s">
        <v>99</v>
      </c>
      <c r="B89" s="6" t="s">
        <v>55</v>
      </c>
      <c r="C89" s="2">
        <v>0</v>
      </c>
      <c r="D89" s="100">
        <f t="shared" si="13"/>
        <v>1</v>
      </c>
      <c r="E89" s="1">
        <v>0</v>
      </c>
      <c r="F89" s="103">
        <v>500</v>
      </c>
      <c r="G89" s="103">
        <v>380</v>
      </c>
      <c r="H89" s="20"/>
      <c r="I89" s="5">
        <f>SUMIF(Entrées!C:C,A:A,Entrées!E:E)</f>
        <v>1</v>
      </c>
      <c r="J89" s="5">
        <f>SUMIF(Sorties!B:B,A:A,Sorties!D:D)</f>
        <v>0</v>
      </c>
      <c r="K89" s="103">
        <f t="shared" si="11"/>
        <v>120</v>
      </c>
      <c r="L89" s="103"/>
      <c r="M89" s="103"/>
      <c r="N89" s="103"/>
      <c r="O89" s="103">
        <f t="shared" si="12"/>
        <v>0</v>
      </c>
    </row>
    <row r="90" spans="1:15" x14ac:dyDescent="0.25">
      <c r="A90" s="99" t="s">
        <v>64</v>
      </c>
      <c r="B90" s="6" t="s">
        <v>117</v>
      </c>
      <c r="C90" s="2">
        <v>0</v>
      </c>
      <c r="D90" s="100">
        <f t="shared" si="13"/>
        <v>3</v>
      </c>
      <c r="E90" s="1">
        <v>0</v>
      </c>
      <c r="F90" s="103">
        <v>300</v>
      </c>
      <c r="G90" s="103">
        <v>220</v>
      </c>
      <c r="H90" s="20"/>
      <c r="I90" s="5">
        <f>SUMIF(Entrées!C:C,A:A,Entrées!E:E)</f>
        <v>4</v>
      </c>
      <c r="J90" s="5">
        <f>SUMIF(Sorties!B:B,A:A,Sorties!D:D)</f>
        <v>1</v>
      </c>
      <c r="K90" s="103">
        <f t="shared" si="11"/>
        <v>80</v>
      </c>
      <c r="L90" s="103"/>
      <c r="M90" s="103"/>
      <c r="N90" s="103"/>
      <c r="O90" s="103">
        <f t="shared" si="12"/>
        <v>80</v>
      </c>
    </row>
    <row r="91" spans="1:15" x14ac:dyDescent="0.25">
      <c r="A91" s="99" t="s">
        <v>121</v>
      </c>
      <c r="B91" s="6" t="s">
        <v>117</v>
      </c>
      <c r="C91" s="2">
        <v>0</v>
      </c>
      <c r="D91" s="100">
        <f t="shared" si="13"/>
        <v>3</v>
      </c>
      <c r="E91" s="1">
        <v>0</v>
      </c>
      <c r="F91" s="103">
        <v>600</v>
      </c>
      <c r="G91" s="103">
        <v>400</v>
      </c>
      <c r="H91" s="20"/>
      <c r="I91" s="5">
        <f>SUMIF(Entrées!C:C,A:A,Entrées!E:E)</f>
        <v>5</v>
      </c>
      <c r="J91" s="5">
        <f>SUMIF(Sorties!B:B,A:A,Sorties!D:D)</f>
        <v>2</v>
      </c>
      <c r="K91" s="103">
        <f t="shared" si="11"/>
        <v>200</v>
      </c>
      <c r="L91" s="103"/>
      <c r="M91" s="103"/>
      <c r="N91" s="103"/>
      <c r="O91" s="103">
        <f t="shared" si="12"/>
        <v>400</v>
      </c>
    </row>
    <row r="92" spans="1:15" x14ac:dyDescent="0.25">
      <c r="A92" s="99" t="s">
        <v>110</v>
      </c>
      <c r="B92" s="6" t="s">
        <v>114</v>
      </c>
      <c r="C92" s="2">
        <v>0</v>
      </c>
      <c r="D92" s="100">
        <f t="shared" si="13"/>
        <v>2</v>
      </c>
      <c r="E92" s="1">
        <v>0</v>
      </c>
      <c r="F92" s="103">
        <v>200</v>
      </c>
      <c r="G92" s="103">
        <v>120</v>
      </c>
      <c r="H92" s="20"/>
      <c r="I92" s="5">
        <f>SUMIF(Entrées!C:C,A:A,Entrées!E:E)</f>
        <v>2</v>
      </c>
      <c r="J92" s="5">
        <f>SUMIF(Sorties!B:B,A:A,Sorties!D:D)</f>
        <v>0</v>
      </c>
      <c r="K92" s="103">
        <f t="shared" si="11"/>
        <v>80</v>
      </c>
      <c r="L92" s="103"/>
      <c r="M92" s="103"/>
      <c r="N92" s="103"/>
      <c r="O92" s="103">
        <f t="shared" si="12"/>
        <v>0</v>
      </c>
    </row>
    <row r="93" spans="1:15" x14ac:dyDescent="0.25">
      <c r="A93" s="99" t="s">
        <v>199</v>
      </c>
      <c r="B93" s="6" t="s">
        <v>114</v>
      </c>
      <c r="C93" s="2">
        <v>0</v>
      </c>
      <c r="D93" s="100">
        <f t="shared" si="13"/>
        <v>1</v>
      </c>
      <c r="E93" s="1">
        <v>0</v>
      </c>
      <c r="F93" s="103">
        <v>300</v>
      </c>
      <c r="G93" s="103">
        <v>150</v>
      </c>
      <c r="H93" s="20"/>
      <c r="I93" s="5">
        <f>SUMIF(Entrées!C:C,A:A,Entrées!E:E)</f>
        <v>1</v>
      </c>
      <c r="J93" s="5">
        <f>SUMIF(Sorties!B:B,A:A,Sorties!D:D)</f>
        <v>0</v>
      </c>
      <c r="K93" s="103">
        <f t="shared" si="11"/>
        <v>150</v>
      </c>
      <c r="L93" s="103"/>
      <c r="M93" s="103"/>
      <c r="N93" s="103"/>
      <c r="O93" s="103">
        <f t="shared" si="12"/>
        <v>0</v>
      </c>
    </row>
    <row r="94" spans="1:15" x14ac:dyDescent="0.25">
      <c r="A94" s="99" t="s">
        <v>185</v>
      </c>
      <c r="B94" s="6" t="s">
        <v>114</v>
      </c>
      <c r="C94" s="2">
        <v>0</v>
      </c>
      <c r="D94" s="100">
        <f t="shared" si="13"/>
        <v>1</v>
      </c>
      <c r="E94" s="1">
        <v>0</v>
      </c>
      <c r="F94" s="103">
        <v>150</v>
      </c>
      <c r="G94" s="103">
        <v>100</v>
      </c>
      <c r="H94" s="20"/>
      <c r="I94" s="5">
        <f>SUMIF(Entrées!C:C,A:A,Entrées!E:E)</f>
        <v>2</v>
      </c>
      <c r="J94" s="5">
        <f>SUMIF(Sorties!B:B,A:A,Sorties!D:D)</f>
        <v>1</v>
      </c>
      <c r="K94" s="103">
        <f>F94-G94</f>
        <v>50</v>
      </c>
      <c r="L94" s="103"/>
      <c r="M94" s="103"/>
      <c r="N94" s="103"/>
      <c r="O94" s="103">
        <f>K94*J94</f>
        <v>50</v>
      </c>
    </row>
    <row r="95" spans="1:15" x14ac:dyDescent="0.25">
      <c r="A95" s="99" t="s">
        <v>181</v>
      </c>
      <c r="B95" s="6" t="s">
        <v>118</v>
      </c>
      <c r="C95" s="2">
        <v>0</v>
      </c>
      <c r="D95" s="100">
        <f t="shared" si="13"/>
        <v>2</v>
      </c>
      <c r="E95" s="1">
        <v>0</v>
      </c>
      <c r="F95" s="103">
        <v>1600</v>
      </c>
      <c r="G95" s="103">
        <v>1450</v>
      </c>
      <c r="H95" s="20"/>
      <c r="I95" s="5">
        <f>SUMIF(Entrées!C:C,A:A,Entrées!E:E)</f>
        <v>3</v>
      </c>
      <c r="J95" s="5">
        <f>SUMIF(Sorties!B:B,A:A,Sorties!D:D)</f>
        <v>1</v>
      </c>
      <c r="K95" s="103">
        <f>F95-G95</f>
        <v>150</v>
      </c>
      <c r="L95" s="103"/>
      <c r="M95" s="103"/>
      <c r="N95" s="103"/>
      <c r="O95" s="103">
        <f>K95*J95</f>
        <v>150</v>
      </c>
    </row>
    <row r="96" spans="1:15" x14ac:dyDescent="0.25">
      <c r="A96" s="99" t="s">
        <v>109</v>
      </c>
      <c r="B96" s="6" t="s">
        <v>55</v>
      </c>
      <c r="C96" s="2">
        <v>0</v>
      </c>
      <c r="D96" s="100">
        <f t="shared" si="13"/>
        <v>1</v>
      </c>
      <c r="E96" s="1">
        <v>0</v>
      </c>
      <c r="F96" s="103">
        <v>600</v>
      </c>
      <c r="G96" s="103">
        <v>400</v>
      </c>
      <c r="H96" s="20"/>
      <c r="I96" s="5">
        <f>SUMIF(Entrées!C:C,A:A,Entrées!E:E)</f>
        <v>1</v>
      </c>
      <c r="J96" s="5">
        <f>SUMIF(Sorties!B:B,A:A,Sorties!D:D)</f>
        <v>0</v>
      </c>
      <c r="K96" s="103">
        <f>F96-G96</f>
        <v>200</v>
      </c>
      <c r="L96" s="103"/>
      <c r="M96" s="103"/>
      <c r="N96" s="103"/>
      <c r="O96" s="103">
        <f>K96*J96</f>
        <v>0</v>
      </c>
    </row>
    <row r="97" spans="1:32" ht="30" customHeight="1" x14ac:dyDescent="0.25">
      <c r="A97" s="52"/>
      <c r="B97" s="52"/>
      <c r="C97" s="53"/>
      <c r="D97" s="53"/>
      <c r="E97" s="54" t="s">
        <v>6</v>
      </c>
      <c r="F97" s="52" t="s">
        <v>6</v>
      </c>
      <c r="G97" s="52" t="s">
        <v>6</v>
      </c>
      <c r="H97" s="54" t="s">
        <v>6</v>
      </c>
      <c r="I97" s="54" t="s">
        <v>6</v>
      </c>
      <c r="J97" s="54" t="s">
        <v>6</v>
      </c>
      <c r="K97" s="54" t="s">
        <v>6</v>
      </c>
      <c r="L97" s="54" t="s">
        <v>6</v>
      </c>
      <c r="M97" s="54" t="s">
        <v>6</v>
      </c>
      <c r="N97" s="54" t="s">
        <v>6</v>
      </c>
      <c r="O97" s="54" t="s">
        <v>6</v>
      </c>
    </row>
    <row r="98" spans="1:32" x14ac:dyDescent="0.25">
      <c r="A98" s="4"/>
      <c r="L98" s="3"/>
    </row>
    <row r="99" spans="1:32" x14ac:dyDescent="0.25">
      <c r="L99" s="3"/>
    </row>
    <row r="100" spans="1:32" x14ac:dyDescent="0.25">
      <c r="L100" s="3"/>
    </row>
    <row r="101" spans="1:32" x14ac:dyDescent="0.25">
      <c r="L101" s="3"/>
    </row>
    <row r="102" spans="1:32" x14ac:dyDescent="0.25">
      <c r="A102"/>
      <c r="L102" s="3"/>
    </row>
    <row r="103" spans="1:32" s="2" customFormat="1" x14ac:dyDescent="0.25">
      <c r="A103"/>
      <c r="B103" s="1"/>
      <c r="D103" s="1"/>
      <c r="E103" s="1"/>
      <c r="F103" s="6"/>
      <c r="G103" s="6"/>
      <c r="H103" s="1"/>
      <c r="I103" s="1"/>
      <c r="J103" s="1"/>
      <c r="K103" s="1"/>
      <c r="L103" s="3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" customFormat="1" x14ac:dyDescent="0.25">
      <c r="A104"/>
      <c r="B104" s="1"/>
      <c r="D104" s="1"/>
      <c r="E104" s="1"/>
      <c r="F104" s="6"/>
      <c r="G104" s="6"/>
      <c r="H104" s="1"/>
      <c r="I104" s="1"/>
      <c r="J104" s="1"/>
      <c r="K104" s="1"/>
      <c r="L104" s="3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" customFormat="1" x14ac:dyDescent="0.25">
      <c r="A105"/>
      <c r="B105" s="1"/>
      <c r="D105" s="1"/>
      <c r="E105" s="1"/>
      <c r="F105" s="6"/>
      <c r="G105" s="6"/>
      <c r="H105" s="1"/>
      <c r="I105" s="1"/>
      <c r="J105" s="1"/>
      <c r="K105" s="1"/>
      <c r="L105" s="3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" customFormat="1" x14ac:dyDescent="0.25">
      <c r="A106"/>
      <c r="B106" s="1"/>
      <c r="D106" s="1"/>
      <c r="E106" s="1"/>
      <c r="F106" s="6"/>
      <c r="G106" s="6"/>
      <c r="H106" s="1"/>
      <c r="I106" s="1"/>
      <c r="J106" s="1"/>
      <c r="K106" s="1"/>
      <c r="L106" s="3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" customFormat="1" x14ac:dyDescent="0.25">
      <c r="A107"/>
      <c r="B107" s="1"/>
      <c r="D107" s="1"/>
      <c r="E107" s="1"/>
      <c r="F107" s="6"/>
      <c r="G107" s="6"/>
      <c r="H107" s="1"/>
      <c r="I107" s="1"/>
      <c r="J107" s="1"/>
      <c r="K107" s="1"/>
      <c r="L107" s="3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" customFormat="1" x14ac:dyDescent="0.25">
      <c r="A108"/>
      <c r="B108" s="1"/>
      <c r="D108" s="1"/>
      <c r="E108" s="1"/>
      <c r="F108" s="6"/>
      <c r="G108" s="6"/>
      <c r="H108" s="1"/>
      <c r="I108" s="1"/>
      <c r="J108" s="1"/>
      <c r="K108" s="1"/>
      <c r="L108" s="3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" customFormat="1" x14ac:dyDescent="0.25">
      <c r="A109"/>
      <c r="B109" s="1"/>
      <c r="D109" s="1"/>
      <c r="E109" s="1"/>
      <c r="F109" s="6"/>
      <c r="G109" s="6"/>
      <c r="H109" s="1"/>
      <c r="I109" s="1"/>
      <c r="J109" s="1"/>
      <c r="K109" s="1"/>
      <c r="L109" s="3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" customFormat="1" x14ac:dyDescent="0.25">
      <c r="A110" s="1"/>
      <c r="B110" s="1"/>
      <c r="D110" s="1"/>
      <c r="E110" s="1"/>
      <c r="F110" s="6"/>
      <c r="G110" s="6"/>
      <c r="H110" s="1"/>
      <c r="I110" s="1"/>
      <c r="J110" s="1"/>
      <c r="K110" s="1"/>
      <c r="L110" s="3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" customFormat="1" x14ac:dyDescent="0.25">
      <c r="A111" s="1"/>
      <c r="B111" s="1"/>
      <c r="D111" s="1"/>
      <c r="E111" s="1"/>
      <c r="F111" s="6"/>
      <c r="G111" s="6"/>
      <c r="H111" s="1"/>
      <c r="I111" s="1"/>
      <c r="J111" s="1"/>
      <c r="K111" s="1"/>
      <c r="L111" s="3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" customFormat="1" x14ac:dyDescent="0.25">
      <c r="A112" s="1"/>
      <c r="B112" s="1"/>
      <c r="D112" s="1"/>
      <c r="E112" s="1"/>
      <c r="F112" s="6"/>
      <c r="G112" s="6"/>
      <c r="H112" s="1"/>
      <c r="I112" s="1"/>
      <c r="J112" s="1"/>
      <c r="K112" s="1"/>
      <c r="L112" s="3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</sheetData>
  <sheetProtection sheet="1" objects="1" scenarios="1" sort="0" autoFilter="0" pivotTables="0"/>
  <autoFilter ref="A3:J97"/>
  <sortState ref="A4:J97">
    <sortCondition ref="A4"/>
  </sortState>
  <conditionalFormatting sqref="B3 B96:B97">
    <cfRule type="expression" dxfId="601" priority="299">
      <formula>AND(ISERROR(VLOOKUP(B3,Liste_Catégories,1,FALSE)),B3&lt;&gt;"Catégorie",LEN(B3)&gt;0)</formula>
    </cfRule>
  </conditionalFormatting>
  <conditionalFormatting sqref="D3 D96:D97">
    <cfRule type="expression" dxfId="600" priority="295">
      <formula>AND(D3&lt;&gt;"Stock actuel",LEN(D3)&gt;0,D3&lt;=0)</formula>
    </cfRule>
    <cfRule type="expression" dxfId="599" priority="296">
      <formula>AND(D3&lt;&gt;"Stock actuel",LEN(D3)&gt;0,D3&lt;=E3)</formula>
    </cfRule>
  </conditionalFormatting>
  <conditionalFormatting sqref="B95">
    <cfRule type="expression" dxfId="598" priority="291">
      <formula>AND(ISERROR(VLOOKUP(B95,Liste_Catégories,1,FALSE)),B95&lt;&gt;"Catégorie",LEN(B95)&gt;0)</formula>
    </cfRule>
  </conditionalFormatting>
  <conditionalFormatting sqref="D95">
    <cfRule type="expression" dxfId="597" priority="289">
      <formula>AND(D95&lt;&gt;"Stock actuel",LEN(D95)&gt;0,D95&lt;=0)</formula>
    </cfRule>
    <cfRule type="expression" dxfId="596" priority="290">
      <formula>AND(D95&lt;&gt;"Stock actuel",LEN(D95)&gt;0,D95&lt;=E95)</formula>
    </cfRule>
  </conditionalFormatting>
  <conditionalFormatting sqref="B94">
    <cfRule type="expression" dxfId="595" priority="288">
      <formula>AND(ISERROR(VLOOKUP(B94,Liste_Catégories,1,FALSE)),B94&lt;&gt;"Catégorie",LEN(B94)&gt;0)</formula>
    </cfRule>
  </conditionalFormatting>
  <conditionalFormatting sqref="D94">
    <cfRule type="expression" dxfId="594" priority="286">
      <formula>AND(D94&lt;&gt;"Stock actuel",LEN(D94)&gt;0,D94&lt;=0)</formula>
    </cfRule>
    <cfRule type="expression" dxfId="593" priority="287">
      <formula>AND(D94&lt;&gt;"Stock actuel",LEN(D94)&gt;0,D94&lt;=E94)</formula>
    </cfRule>
  </conditionalFormatting>
  <conditionalFormatting sqref="B93">
    <cfRule type="expression" dxfId="592" priority="285">
      <formula>AND(ISERROR(VLOOKUP(B93,Liste_Catégories,1,FALSE)),B93&lt;&gt;"Catégorie",LEN(B93)&gt;0)</formula>
    </cfRule>
  </conditionalFormatting>
  <conditionalFormatting sqref="D93">
    <cfRule type="expression" dxfId="591" priority="283">
      <formula>AND(D93&lt;&gt;"Stock actuel",LEN(D93)&gt;0,D93&lt;=0)</formula>
    </cfRule>
    <cfRule type="expression" dxfId="590" priority="284">
      <formula>AND(D93&lt;&gt;"Stock actuel",LEN(D93)&gt;0,D93&lt;=E93)</formula>
    </cfRule>
  </conditionalFormatting>
  <conditionalFormatting sqref="B92">
    <cfRule type="expression" dxfId="589" priority="282">
      <formula>AND(ISERROR(VLOOKUP(B92,Liste_Catégories,1,FALSE)),B92&lt;&gt;"Catégorie",LEN(B92)&gt;0)</formula>
    </cfRule>
  </conditionalFormatting>
  <conditionalFormatting sqref="D92">
    <cfRule type="expression" dxfId="588" priority="280">
      <formula>AND(D92&lt;&gt;"Stock actuel",LEN(D92)&gt;0,D92&lt;=0)</formula>
    </cfRule>
    <cfRule type="expression" dxfId="587" priority="281">
      <formula>AND(D92&lt;&gt;"Stock actuel",LEN(D92)&gt;0,D92&lt;=E92)</formula>
    </cfRule>
  </conditionalFormatting>
  <conditionalFormatting sqref="B91">
    <cfRule type="expression" dxfId="586" priority="279">
      <formula>AND(ISERROR(VLOOKUP(B91,Liste_Catégories,1,FALSE)),B91&lt;&gt;"Catégorie",LEN(B91)&gt;0)</formula>
    </cfRule>
  </conditionalFormatting>
  <conditionalFormatting sqref="D91">
    <cfRule type="expression" dxfId="585" priority="277">
      <formula>AND(D91&lt;&gt;"Stock actuel",LEN(D91)&gt;0,D91&lt;=0)</formula>
    </cfRule>
    <cfRule type="expression" dxfId="584" priority="278">
      <formula>AND(D91&lt;&gt;"Stock actuel",LEN(D91)&gt;0,D91&lt;=E91)</formula>
    </cfRule>
  </conditionalFormatting>
  <conditionalFormatting sqref="B90">
    <cfRule type="expression" dxfId="583" priority="276">
      <formula>AND(ISERROR(VLOOKUP(B90,Liste_Catégories,1,FALSE)),B90&lt;&gt;"Catégorie",LEN(B90)&gt;0)</formula>
    </cfRule>
  </conditionalFormatting>
  <conditionalFormatting sqref="D90">
    <cfRule type="expression" dxfId="582" priority="274">
      <formula>AND(D90&lt;&gt;"Stock actuel",LEN(D90)&gt;0,D90&lt;=0)</formula>
    </cfRule>
    <cfRule type="expression" dxfId="581" priority="275">
      <formula>AND(D90&lt;&gt;"Stock actuel",LEN(D90)&gt;0,D90&lt;=E90)</formula>
    </cfRule>
  </conditionalFormatting>
  <conditionalFormatting sqref="B89">
    <cfRule type="expression" dxfId="580" priority="273">
      <formula>AND(ISERROR(VLOOKUP(B89,Liste_Catégories,1,FALSE)),B89&lt;&gt;"Catégorie",LEN(B89)&gt;0)</formula>
    </cfRule>
  </conditionalFormatting>
  <conditionalFormatting sqref="D89">
    <cfRule type="expression" dxfId="579" priority="271">
      <formula>AND(D89&lt;&gt;"Stock actuel",LEN(D89)&gt;0,D89&lt;=0)</formula>
    </cfRule>
    <cfRule type="expression" dxfId="578" priority="272">
      <formula>AND(D89&lt;&gt;"Stock actuel",LEN(D89)&gt;0,D89&lt;=E89)</formula>
    </cfRule>
  </conditionalFormatting>
  <conditionalFormatting sqref="B88">
    <cfRule type="expression" dxfId="577" priority="270">
      <formula>AND(ISERROR(VLOOKUP(B88,Liste_Catégories,1,FALSE)),B88&lt;&gt;"Catégorie",LEN(B88)&gt;0)</formula>
    </cfRule>
  </conditionalFormatting>
  <conditionalFormatting sqref="D88">
    <cfRule type="expression" dxfId="576" priority="268">
      <formula>AND(D88&lt;&gt;"Stock actuel",LEN(D88)&gt;0,D88&lt;=0)</formula>
    </cfRule>
    <cfRule type="expression" dxfId="575" priority="269">
      <formula>AND(D88&lt;&gt;"Stock actuel",LEN(D88)&gt;0,D88&lt;=E88)</formula>
    </cfRule>
  </conditionalFormatting>
  <conditionalFormatting sqref="B87">
    <cfRule type="expression" dxfId="574" priority="267">
      <formula>AND(ISERROR(VLOOKUP(B87,Liste_Catégories,1,FALSE)),B87&lt;&gt;"Catégorie",LEN(B87)&gt;0)</formula>
    </cfRule>
  </conditionalFormatting>
  <conditionalFormatting sqref="D87">
    <cfRule type="expression" dxfId="573" priority="265">
      <formula>AND(D87&lt;&gt;"Stock actuel",LEN(D87)&gt;0,D87&lt;=0)</formula>
    </cfRule>
    <cfRule type="expression" dxfId="572" priority="266">
      <formula>AND(D87&lt;&gt;"Stock actuel",LEN(D87)&gt;0,D87&lt;=E87)</formula>
    </cfRule>
  </conditionalFormatting>
  <conditionalFormatting sqref="B86">
    <cfRule type="expression" dxfId="571" priority="264">
      <formula>AND(ISERROR(VLOOKUP(B86,Liste_Catégories,1,FALSE)),B86&lt;&gt;"Catégorie",LEN(B86)&gt;0)</formula>
    </cfRule>
  </conditionalFormatting>
  <conditionalFormatting sqref="D86">
    <cfRule type="expression" dxfId="570" priority="262">
      <formula>AND(D86&lt;&gt;"Stock actuel",LEN(D86)&gt;0,D86&lt;=0)</formula>
    </cfRule>
    <cfRule type="expression" dxfId="569" priority="263">
      <formula>AND(D86&lt;&gt;"Stock actuel",LEN(D86)&gt;0,D86&lt;=E86)</formula>
    </cfRule>
  </conditionalFormatting>
  <conditionalFormatting sqref="B85">
    <cfRule type="expression" dxfId="568" priority="261">
      <formula>AND(ISERROR(VLOOKUP(B85,Liste_Catégories,1,FALSE)),B85&lt;&gt;"Catégorie",LEN(B85)&gt;0)</formula>
    </cfRule>
  </conditionalFormatting>
  <conditionalFormatting sqref="D85">
    <cfRule type="expression" dxfId="567" priority="259">
      <formula>AND(D85&lt;&gt;"Stock actuel",LEN(D85)&gt;0,D85&lt;=0)</formula>
    </cfRule>
    <cfRule type="expression" dxfId="566" priority="260">
      <formula>AND(D85&lt;&gt;"Stock actuel",LEN(D85)&gt;0,D85&lt;=E85)</formula>
    </cfRule>
  </conditionalFormatting>
  <conditionalFormatting sqref="B84">
    <cfRule type="expression" dxfId="565" priority="258">
      <formula>AND(ISERROR(VLOOKUP(B84,Liste_Catégories,1,FALSE)),B84&lt;&gt;"Catégorie",LEN(B84)&gt;0)</formula>
    </cfRule>
  </conditionalFormatting>
  <conditionalFormatting sqref="D84">
    <cfRule type="expression" dxfId="564" priority="256">
      <formula>AND(D84&lt;&gt;"Stock actuel",LEN(D84)&gt;0,D84&lt;=0)</formula>
    </cfRule>
    <cfRule type="expression" dxfId="563" priority="257">
      <formula>AND(D84&lt;&gt;"Stock actuel",LEN(D84)&gt;0,D84&lt;=E84)</formula>
    </cfRule>
  </conditionalFormatting>
  <conditionalFormatting sqref="B83">
    <cfRule type="expression" dxfId="562" priority="255">
      <formula>AND(ISERROR(VLOOKUP(B83,Liste_Catégories,1,FALSE)),B83&lt;&gt;"Catégorie",LEN(B83)&gt;0)</formula>
    </cfRule>
  </conditionalFormatting>
  <conditionalFormatting sqref="D83">
    <cfRule type="expression" dxfId="561" priority="253">
      <formula>AND(D83&lt;&gt;"Stock actuel",LEN(D83)&gt;0,D83&lt;=0)</formula>
    </cfRule>
    <cfRule type="expression" dxfId="560" priority="254">
      <formula>AND(D83&lt;&gt;"Stock actuel",LEN(D83)&gt;0,D83&lt;=E83)</formula>
    </cfRule>
  </conditionalFormatting>
  <conditionalFormatting sqref="B82">
    <cfRule type="expression" dxfId="559" priority="246">
      <formula>AND(ISERROR(VLOOKUP(B82,Liste_Catégories,1,FALSE)),B82&lt;&gt;"Catégorie",LEN(B82)&gt;0)</formula>
    </cfRule>
  </conditionalFormatting>
  <conditionalFormatting sqref="D82">
    <cfRule type="expression" dxfId="558" priority="244">
      <formula>AND(D82&lt;&gt;"Stock actuel",LEN(D82)&gt;0,D82&lt;=0)</formula>
    </cfRule>
    <cfRule type="expression" dxfId="557" priority="245">
      <formula>AND(D82&lt;&gt;"Stock actuel",LEN(D82)&gt;0,D82&lt;=E82)</formula>
    </cfRule>
  </conditionalFormatting>
  <conditionalFormatting sqref="B81">
    <cfRule type="expression" dxfId="556" priority="243">
      <formula>AND(ISERROR(VLOOKUP(B81,Liste_Catégories,1,FALSE)),B81&lt;&gt;"Catégorie",LEN(B81)&gt;0)</formula>
    </cfRule>
  </conditionalFormatting>
  <conditionalFormatting sqref="D81">
    <cfRule type="expression" dxfId="555" priority="241">
      <formula>AND(D81&lt;&gt;"Stock actuel",LEN(D81)&gt;0,D81&lt;=0)</formula>
    </cfRule>
    <cfRule type="expression" dxfId="554" priority="242">
      <formula>AND(D81&lt;&gt;"Stock actuel",LEN(D81)&gt;0,D81&lt;=E81)</formula>
    </cfRule>
  </conditionalFormatting>
  <conditionalFormatting sqref="B80">
    <cfRule type="expression" dxfId="553" priority="240">
      <formula>AND(ISERROR(VLOOKUP(B80,Liste_Catégories,1,FALSE)),B80&lt;&gt;"Catégorie",LEN(B80)&gt;0)</formula>
    </cfRule>
  </conditionalFormatting>
  <conditionalFormatting sqref="D80">
    <cfRule type="expression" dxfId="552" priority="238">
      <formula>AND(D80&lt;&gt;"Stock actuel",LEN(D80)&gt;0,D80&lt;=0)</formula>
    </cfRule>
    <cfRule type="expression" dxfId="551" priority="239">
      <formula>AND(D80&lt;&gt;"Stock actuel",LEN(D80)&gt;0,D80&lt;=E80)</formula>
    </cfRule>
  </conditionalFormatting>
  <conditionalFormatting sqref="B79">
    <cfRule type="expression" dxfId="550" priority="237">
      <formula>AND(ISERROR(VLOOKUP(B79,Liste_Catégories,1,FALSE)),B79&lt;&gt;"Catégorie",LEN(B79)&gt;0)</formula>
    </cfRule>
  </conditionalFormatting>
  <conditionalFormatting sqref="D79">
    <cfRule type="expression" dxfId="549" priority="235">
      <formula>AND(D79&lt;&gt;"Stock actuel",LEN(D79)&gt;0,D79&lt;=0)</formula>
    </cfRule>
    <cfRule type="expression" dxfId="548" priority="236">
      <formula>AND(D79&lt;&gt;"Stock actuel",LEN(D79)&gt;0,D79&lt;=E79)</formula>
    </cfRule>
  </conditionalFormatting>
  <conditionalFormatting sqref="B78">
    <cfRule type="expression" dxfId="547" priority="234">
      <formula>AND(ISERROR(VLOOKUP(B78,Liste_Catégories,1,FALSE)),B78&lt;&gt;"Catégorie",LEN(B78)&gt;0)</formula>
    </cfRule>
  </conditionalFormatting>
  <conditionalFormatting sqref="D78">
    <cfRule type="expression" dxfId="546" priority="232">
      <formula>AND(D78&lt;&gt;"Stock actuel",LEN(D78)&gt;0,D78&lt;=0)</formula>
    </cfRule>
    <cfRule type="expression" dxfId="545" priority="233">
      <formula>AND(D78&lt;&gt;"Stock actuel",LEN(D78)&gt;0,D78&lt;=E78)</formula>
    </cfRule>
  </conditionalFormatting>
  <conditionalFormatting sqref="B77">
    <cfRule type="expression" dxfId="544" priority="231">
      <formula>AND(ISERROR(VLOOKUP(B77,Liste_Catégories,1,FALSE)),B77&lt;&gt;"Catégorie",LEN(B77)&gt;0)</formula>
    </cfRule>
  </conditionalFormatting>
  <conditionalFormatting sqref="D77">
    <cfRule type="expression" dxfId="543" priority="229">
      <formula>AND(D77&lt;&gt;"Stock actuel",LEN(D77)&gt;0,D77&lt;=0)</formula>
    </cfRule>
    <cfRule type="expression" dxfId="542" priority="230">
      <formula>AND(D77&lt;&gt;"Stock actuel",LEN(D77)&gt;0,D77&lt;=E77)</formula>
    </cfRule>
  </conditionalFormatting>
  <conditionalFormatting sqref="B76">
    <cfRule type="expression" dxfId="541" priority="228">
      <formula>AND(ISERROR(VLOOKUP(B76,Liste_Catégories,1,FALSE)),B76&lt;&gt;"Catégorie",LEN(B76)&gt;0)</formula>
    </cfRule>
  </conditionalFormatting>
  <conditionalFormatting sqref="D76">
    <cfRule type="expression" dxfId="540" priority="226">
      <formula>AND(D76&lt;&gt;"Stock actuel",LEN(D76)&gt;0,D76&lt;=0)</formula>
    </cfRule>
    <cfRule type="expression" dxfId="539" priority="227">
      <formula>AND(D76&lt;&gt;"Stock actuel",LEN(D76)&gt;0,D76&lt;=E76)</formula>
    </cfRule>
  </conditionalFormatting>
  <conditionalFormatting sqref="B75">
    <cfRule type="expression" dxfId="538" priority="225">
      <formula>AND(ISERROR(VLOOKUP(B75,Liste_Catégories,1,FALSE)),B75&lt;&gt;"Catégorie",LEN(B75)&gt;0)</formula>
    </cfRule>
  </conditionalFormatting>
  <conditionalFormatting sqref="D75">
    <cfRule type="expression" dxfId="537" priority="223">
      <formula>AND(D75&lt;&gt;"Stock actuel",LEN(D75)&gt;0,D75&lt;=0)</formula>
    </cfRule>
    <cfRule type="expression" dxfId="536" priority="224">
      <formula>AND(D75&lt;&gt;"Stock actuel",LEN(D75)&gt;0,D75&lt;=E75)</formula>
    </cfRule>
  </conditionalFormatting>
  <conditionalFormatting sqref="B74">
    <cfRule type="expression" dxfId="535" priority="222">
      <formula>AND(ISERROR(VLOOKUP(B74,Liste_Catégories,1,FALSE)),B74&lt;&gt;"Catégorie",LEN(B74)&gt;0)</formula>
    </cfRule>
  </conditionalFormatting>
  <conditionalFormatting sqref="D74">
    <cfRule type="expression" dxfId="534" priority="220">
      <formula>AND(D74&lt;&gt;"Stock actuel",LEN(D74)&gt;0,D74&lt;=0)</formula>
    </cfRule>
    <cfRule type="expression" dxfId="533" priority="221">
      <formula>AND(D74&lt;&gt;"Stock actuel",LEN(D74)&gt;0,D74&lt;=E74)</formula>
    </cfRule>
  </conditionalFormatting>
  <conditionalFormatting sqref="B73">
    <cfRule type="expression" dxfId="532" priority="219">
      <formula>AND(ISERROR(VLOOKUP(B73,Liste_Catégories,1,FALSE)),B73&lt;&gt;"Catégorie",LEN(B73)&gt;0)</formula>
    </cfRule>
  </conditionalFormatting>
  <conditionalFormatting sqref="D73">
    <cfRule type="expression" dxfId="531" priority="217">
      <formula>AND(D73&lt;&gt;"Stock actuel",LEN(D73)&gt;0,D73&lt;=0)</formula>
    </cfRule>
    <cfRule type="expression" dxfId="530" priority="218">
      <formula>AND(D73&lt;&gt;"Stock actuel",LEN(D73)&gt;0,D73&lt;=E73)</formula>
    </cfRule>
  </conditionalFormatting>
  <conditionalFormatting sqref="B72">
    <cfRule type="expression" dxfId="529" priority="216">
      <formula>AND(ISERROR(VLOOKUP(B72,Liste_Catégories,1,FALSE)),B72&lt;&gt;"Catégorie",LEN(B72)&gt;0)</formula>
    </cfRule>
  </conditionalFormatting>
  <conditionalFormatting sqref="D72">
    <cfRule type="expression" dxfId="528" priority="214">
      <formula>AND(D72&lt;&gt;"Stock actuel",LEN(D72)&gt;0,D72&lt;=0)</formula>
    </cfRule>
    <cfRule type="expression" dxfId="527" priority="215">
      <formula>AND(D72&lt;&gt;"Stock actuel",LEN(D72)&gt;0,D72&lt;=E72)</formula>
    </cfRule>
  </conditionalFormatting>
  <conditionalFormatting sqref="B71">
    <cfRule type="expression" dxfId="526" priority="213">
      <formula>AND(ISERROR(VLOOKUP(B71,Liste_Catégories,1,FALSE)),B71&lt;&gt;"Catégorie",LEN(B71)&gt;0)</formula>
    </cfRule>
  </conditionalFormatting>
  <conditionalFormatting sqref="D71">
    <cfRule type="expression" dxfId="525" priority="211">
      <formula>AND(D71&lt;&gt;"Stock actuel",LEN(D71)&gt;0,D71&lt;=0)</formula>
    </cfRule>
    <cfRule type="expression" dxfId="524" priority="212">
      <formula>AND(D71&lt;&gt;"Stock actuel",LEN(D71)&gt;0,D71&lt;=E71)</formula>
    </cfRule>
  </conditionalFormatting>
  <conditionalFormatting sqref="B70">
    <cfRule type="expression" dxfId="523" priority="210">
      <formula>AND(ISERROR(VLOOKUP(B70,Liste_Catégories,1,FALSE)),B70&lt;&gt;"Catégorie",LEN(B70)&gt;0)</formula>
    </cfRule>
  </conditionalFormatting>
  <conditionalFormatting sqref="D70">
    <cfRule type="expression" dxfId="522" priority="208">
      <formula>AND(D70&lt;&gt;"Stock actuel",LEN(D70)&gt;0,D70&lt;=0)</formula>
    </cfRule>
    <cfRule type="expression" dxfId="521" priority="209">
      <formula>AND(D70&lt;&gt;"Stock actuel",LEN(D70)&gt;0,D70&lt;=E70)</formula>
    </cfRule>
  </conditionalFormatting>
  <conditionalFormatting sqref="B69">
    <cfRule type="expression" dxfId="520" priority="207">
      <formula>AND(ISERROR(VLOOKUP(B69,Liste_Catégories,1,FALSE)),B69&lt;&gt;"Catégorie",LEN(B69)&gt;0)</formula>
    </cfRule>
  </conditionalFormatting>
  <conditionalFormatting sqref="D69">
    <cfRule type="expression" dxfId="519" priority="205">
      <formula>AND(D69&lt;&gt;"Stock actuel",LEN(D69)&gt;0,D69&lt;=0)</formula>
    </cfRule>
    <cfRule type="expression" dxfId="518" priority="206">
      <formula>AND(D69&lt;&gt;"Stock actuel",LEN(D69)&gt;0,D69&lt;=E69)</formula>
    </cfRule>
  </conditionalFormatting>
  <conditionalFormatting sqref="B68">
    <cfRule type="expression" dxfId="517" priority="204">
      <formula>AND(ISERROR(VLOOKUP(B68,Liste_Catégories,1,FALSE)),B68&lt;&gt;"Catégorie",LEN(B68)&gt;0)</formula>
    </cfRule>
  </conditionalFormatting>
  <conditionalFormatting sqref="D68">
    <cfRule type="expression" dxfId="516" priority="202">
      <formula>AND(D68&lt;&gt;"Stock actuel",LEN(D68)&gt;0,D68&lt;=0)</formula>
    </cfRule>
    <cfRule type="expression" dxfId="515" priority="203">
      <formula>AND(D68&lt;&gt;"Stock actuel",LEN(D68)&gt;0,D68&lt;=E68)</formula>
    </cfRule>
  </conditionalFormatting>
  <conditionalFormatting sqref="B67">
    <cfRule type="expression" dxfId="514" priority="201">
      <formula>AND(ISERROR(VLOOKUP(B67,Liste_Catégories,1,FALSE)),B67&lt;&gt;"Catégorie",LEN(B67)&gt;0)</formula>
    </cfRule>
  </conditionalFormatting>
  <conditionalFormatting sqref="D67">
    <cfRule type="expression" dxfId="513" priority="199">
      <formula>AND(D67&lt;&gt;"Stock actuel",LEN(D67)&gt;0,D67&lt;=0)</formula>
    </cfRule>
    <cfRule type="expression" dxfId="512" priority="200">
      <formula>AND(D67&lt;&gt;"Stock actuel",LEN(D67)&gt;0,D67&lt;=E67)</formula>
    </cfRule>
  </conditionalFormatting>
  <conditionalFormatting sqref="B66">
    <cfRule type="expression" dxfId="511" priority="198">
      <formula>AND(ISERROR(VLOOKUP(B66,Liste_Catégories,1,FALSE)),B66&lt;&gt;"Catégorie",LEN(B66)&gt;0)</formula>
    </cfRule>
  </conditionalFormatting>
  <conditionalFormatting sqref="D66">
    <cfRule type="expression" dxfId="510" priority="196">
      <formula>AND(D66&lt;&gt;"Stock actuel",LEN(D66)&gt;0,D66&lt;=0)</formula>
    </cfRule>
    <cfRule type="expression" dxfId="509" priority="197">
      <formula>AND(D66&lt;&gt;"Stock actuel",LEN(D66)&gt;0,D66&lt;=E66)</formula>
    </cfRule>
  </conditionalFormatting>
  <conditionalFormatting sqref="B65">
    <cfRule type="expression" dxfId="508" priority="195">
      <formula>AND(ISERROR(VLOOKUP(B65,Liste_Catégories,1,FALSE)),B65&lt;&gt;"Catégorie",LEN(B65)&gt;0)</formula>
    </cfRule>
  </conditionalFormatting>
  <conditionalFormatting sqref="D65">
    <cfRule type="expression" dxfId="507" priority="193">
      <formula>AND(D65&lt;&gt;"Stock actuel",LEN(D65)&gt;0,D65&lt;=0)</formula>
    </cfRule>
    <cfRule type="expression" dxfId="506" priority="194">
      <formula>AND(D65&lt;&gt;"Stock actuel",LEN(D65)&gt;0,D65&lt;=E65)</formula>
    </cfRule>
  </conditionalFormatting>
  <conditionalFormatting sqref="B64">
    <cfRule type="expression" dxfId="505" priority="192">
      <formula>AND(ISERROR(VLOOKUP(B64,Liste_Catégories,1,FALSE)),B64&lt;&gt;"Catégorie",LEN(B64)&gt;0)</formula>
    </cfRule>
  </conditionalFormatting>
  <conditionalFormatting sqref="D64">
    <cfRule type="expression" dxfId="504" priority="190">
      <formula>AND(D64&lt;&gt;"Stock actuel",LEN(D64)&gt;0,D64&lt;=0)</formula>
    </cfRule>
    <cfRule type="expression" dxfId="503" priority="191">
      <formula>AND(D64&lt;&gt;"Stock actuel",LEN(D64)&gt;0,D64&lt;=E64)</formula>
    </cfRule>
  </conditionalFormatting>
  <conditionalFormatting sqref="B63">
    <cfRule type="expression" dxfId="502" priority="189">
      <formula>AND(ISERROR(VLOOKUP(B63,Liste_Catégories,1,FALSE)),B63&lt;&gt;"Catégorie",LEN(B63)&gt;0)</formula>
    </cfRule>
  </conditionalFormatting>
  <conditionalFormatting sqref="D63">
    <cfRule type="expression" dxfId="501" priority="187">
      <formula>AND(D63&lt;&gt;"Stock actuel",LEN(D63)&gt;0,D63&lt;=0)</formula>
    </cfRule>
    <cfRule type="expression" dxfId="500" priority="188">
      <formula>AND(D63&lt;&gt;"Stock actuel",LEN(D63)&gt;0,D63&lt;=E63)</formula>
    </cfRule>
  </conditionalFormatting>
  <conditionalFormatting sqref="B62">
    <cfRule type="expression" dxfId="499" priority="186">
      <formula>AND(ISERROR(VLOOKUP(B62,Liste_Catégories,1,FALSE)),B62&lt;&gt;"Catégorie",LEN(B62)&gt;0)</formula>
    </cfRule>
  </conditionalFormatting>
  <conditionalFormatting sqref="D62">
    <cfRule type="expression" dxfId="498" priority="184">
      <formula>AND(D62&lt;&gt;"Stock actuel",LEN(D62)&gt;0,D62&lt;=0)</formula>
    </cfRule>
    <cfRule type="expression" dxfId="497" priority="185">
      <formula>AND(D62&lt;&gt;"Stock actuel",LEN(D62)&gt;0,D62&lt;=E62)</formula>
    </cfRule>
  </conditionalFormatting>
  <conditionalFormatting sqref="B61">
    <cfRule type="expression" dxfId="496" priority="183">
      <formula>AND(ISERROR(VLOOKUP(B61,Liste_Catégories,1,FALSE)),B61&lt;&gt;"Catégorie",LEN(B61)&gt;0)</formula>
    </cfRule>
  </conditionalFormatting>
  <conditionalFormatting sqref="D61">
    <cfRule type="expression" dxfId="495" priority="181">
      <formula>AND(D61&lt;&gt;"Stock actuel",LEN(D61)&gt;0,D61&lt;=0)</formula>
    </cfRule>
    <cfRule type="expression" dxfId="494" priority="182">
      <formula>AND(D61&lt;&gt;"Stock actuel",LEN(D61)&gt;0,D61&lt;=E61)</formula>
    </cfRule>
  </conditionalFormatting>
  <conditionalFormatting sqref="B60">
    <cfRule type="expression" dxfId="493" priority="180">
      <formula>AND(ISERROR(VLOOKUP(B60,Liste_Catégories,1,FALSE)),B60&lt;&gt;"Catégorie",LEN(B60)&gt;0)</formula>
    </cfRule>
  </conditionalFormatting>
  <conditionalFormatting sqref="D60">
    <cfRule type="expression" dxfId="492" priority="178">
      <formula>AND(D60&lt;&gt;"Stock actuel",LEN(D60)&gt;0,D60&lt;=0)</formula>
    </cfRule>
    <cfRule type="expression" dxfId="491" priority="179">
      <formula>AND(D60&lt;&gt;"Stock actuel",LEN(D60)&gt;0,D60&lt;=E60)</formula>
    </cfRule>
  </conditionalFormatting>
  <conditionalFormatting sqref="B59">
    <cfRule type="expression" dxfId="490" priority="177">
      <formula>AND(ISERROR(VLOOKUP(B59,Liste_Catégories,1,FALSE)),B59&lt;&gt;"Catégorie",LEN(B59)&gt;0)</formula>
    </cfRule>
  </conditionalFormatting>
  <conditionalFormatting sqref="D59">
    <cfRule type="expression" dxfId="489" priority="175">
      <formula>AND(D59&lt;&gt;"Stock actuel",LEN(D59)&gt;0,D59&lt;=0)</formula>
    </cfRule>
    <cfRule type="expression" dxfId="488" priority="176">
      <formula>AND(D59&lt;&gt;"Stock actuel",LEN(D59)&gt;0,D59&lt;=E59)</formula>
    </cfRule>
  </conditionalFormatting>
  <conditionalFormatting sqref="B58">
    <cfRule type="expression" dxfId="487" priority="174">
      <formula>AND(ISERROR(VLOOKUP(B58,Liste_Catégories,1,FALSE)),B58&lt;&gt;"Catégorie",LEN(B58)&gt;0)</formula>
    </cfRule>
  </conditionalFormatting>
  <conditionalFormatting sqref="D58">
    <cfRule type="expression" dxfId="486" priority="172">
      <formula>AND(D58&lt;&gt;"Stock actuel",LEN(D58)&gt;0,D58&lt;=0)</formula>
    </cfRule>
    <cfRule type="expression" dxfId="485" priority="173">
      <formula>AND(D58&lt;&gt;"Stock actuel",LEN(D58)&gt;0,D58&lt;=E58)</formula>
    </cfRule>
  </conditionalFormatting>
  <conditionalFormatting sqref="B57">
    <cfRule type="expression" dxfId="484" priority="171">
      <formula>AND(ISERROR(VLOOKUP(B57,Liste_Catégories,1,FALSE)),B57&lt;&gt;"Catégorie",LEN(B57)&gt;0)</formula>
    </cfRule>
  </conditionalFormatting>
  <conditionalFormatting sqref="D57">
    <cfRule type="expression" dxfId="483" priority="169">
      <formula>AND(D57&lt;&gt;"Stock actuel",LEN(D57)&gt;0,D57&lt;=0)</formula>
    </cfRule>
    <cfRule type="expression" dxfId="482" priority="170">
      <formula>AND(D57&lt;&gt;"Stock actuel",LEN(D57)&gt;0,D57&lt;=E57)</formula>
    </cfRule>
  </conditionalFormatting>
  <conditionalFormatting sqref="B56">
    <cfRule type="expression" dxfId="481" priority="168">
      <formula>AND(ISERROR(VLOOKUP(B56,Liste_Catégories,1,FALSE)),B56&lt;&gt;"Catégorie",LEN(B56)&gt;0)</formula>
    </cfRule>
  </conditionalFormatting>
  <conditionalFormatting sqref="D56">
    <cfRule type="expression" dxfId="480" priority="166">
      <formula>AND(D56&lt;&gt;"Stock actuel",LEN(D56)&gt;0,D56&lt;=0)</formula>
    </cfRule>
    <cfRule type="expression" dxfId="479" priority="167">
      <formula>AND(D56&lt;&gt;"Stock actuel",LEN(D56)&gt;0,D56&lt;=E56)</formula>
    </cfRule>
  </conditionalFormatting>
  <conditionalFormatting sqref="B55">
    <cfRule type="expression" dxfId="478" priority="165">
      <formula>AND(ISERROR(VLOOKUP(B55,Liste_Catégories,1,FALSE)),B55&lt;&gt;"Catégorie",LEN(B55)&gt;0)</formula>
    </cfRule>
  </conditionalFormatting>
  <conditionalFormatting sqref="D55">
    <cfRule type="expression" dxfId="477" priority="163">
      <formula>AND(D55&lt;&gt;"Stock actuel",LEN(D55)&gt;0,D55&lt;=0)</formula>
    </cfRule>
    <cfRule type="expression" dxfId="476" priority="164">
      <formula>AND(D55&lt;&gt;"Stock actuel",LEN(D55)&gt;0,D55&lt;=E55)</formula>
    </cfRule>
  </conditionalFormatting>
  <conditionalFormatting sqref="B54">
    <cfRule type="expression" dxfId="475" priority="162">
      <formula>AND(ISERROR(VLOOKUP(B54,Liste_Catégories,1,FALSE)),B54&lt;&gt;"Catégorie",LEN(B54)&gt;0)</formula>
    </cfRule>
  </conditionalFormatting>
  <conditionalFormatting sqref="D54">
    <cfRule type="expression" dxfId="474" priority="160">
      <formula>AND(D54&lt;&gt;"Stock actuel",LEN(D54)&gt;0,D54&lt;=0)</formula>
    </cfRule>
    <cfRule type="expression" dxfId="473" priority="161">
      <formula>AND(D54&lt;&gt;"Stock actuel",LEN(D54)&gt;0,D54&lt;=E54)</formula>
    </cfRule>
  </conditionalFormatting>
  <conditionalFormatting sqref="B53">
    <cfRule type="expression" dxfId="472" priority="159">
      <formula>AND(ISERROR(VLOOKUP(B53,Liste_Catégories,1,FALSE)),B53&lt;&gt;"Catégorie",LEN(B53)&gt;0)</formula>
    </cfRule>
  </conditionalFormatting>
  <conditionalFormatting sqref="D53">
    <cfRule type="expression" dxfId="471" priority="157">
      <formula>AND(D53&lt;&gt;"Stock actuel",LEN(D53)&gt;0,D53&lt;=0)</formula>
    </cfRule>
    <cfRule type="expression" dxfId="470" priority="158">
      <formula>AND(D53&lt;&gt;"Stock actuel",LEN(D53)&gt;0,D53&lt;=E53)</formula>
    </cfRule>
  </conditionalFormatting>
  <conditionalFormatting sqref="B52">
    <cfRule type="expression" dxfId="469" priority="156">
      <formula>AND(ISERROR(VLOOKUP(B52,Liste_Catégories,1,FALSE)),B52&lt;&gt;"Catégorie",LEN(B52)&gt;0)</formula>
    </cfRule>
  </conditionalFormatting>
  <conditionalFormatting sqref="D52">
    <cfRule type="expression" dxfId="468" priority="154">
      <formula>AND(D52&lt;&gt;"Stock actuel",LEN(D52)&gt;0,D52&lt;=0)</formula>
    </cfRule>
    <cfRule type="expression" dxfId="467" priority="155">
      <formula>AND(D52&lt;&gt;"Stock actuel",LEN(D52)&gt;0,D52&lt;=E52)</formula>
    </cfRule>
  </conditionalFormatting>
  <conditionalFormatting sqref="B51">
    <cfRule type="expression" dxfId="466" priority="153">
      <formula>AND(ISERROR(VLOOKUP(B51,Liste_Catégories,1,FALSE)),B51&lt;&gt;"Catégorie",LEN(B51)&gt;0)</formula>
    </cfRule>
  </conditionalFormatting>
  <conditionalFormatting sqref="D51">
    <cfRule type="expression" dxfId="465" priority="151">
      <formula>AND(D51&lt;&gt;"Stock actuel",LEN(D51)&gt;0,D51&lt;=0)</formula>
    </cfRule>
    <cfRule type="expression" dxfId="464" priority="152">
      <formula>AND(D51&lt;&gt;"Stock actuel",LEN(D51)&gt;0,D51&lt;=E51)</formula>
    </cfRule>
  </conditionalFormatting>
  <conditionalFormatting sqref="B50">
    <cfRule type="expression" dxfId="463" priority="150">
      <formula>AND(ISERROR(VLOOKUP(B50,Liste_Catégories,1,FALSE)),B50&lt;&gt;"Catégorie",LEN(B50)&gt;0)</formula>
    </cfRule>
  </conditionalFormatting>
  <conditionalFormatting sqref="D50">
    <cfRule type="expression" dxfId="462" priority="148">
      <formula>AND(D50&lt;&gt;"Stock actuel",LEN(D50)&gt;0,D50&lt;=0)</formula>
    </cfRule>
    <cfRule type="expression" dxfId="461" priority="149">
      <formula>AND(D50&lt;&gt;"Stock actuel",LEN(D50)&gt;0,D50&lt;=E50)</formula>
    </cfRule>
  </conditionalFormatting>
  <conditionalFormatting sqref="B49">
    <cfRule type="expression" dxfId="460" priority="147">
      <formula>AND(ISERROR(VLOOKUP(B49,Liste_Catégories,1,FALSE)),B49&lt;&gt;"Catégorie",LEN(B49)&gt;0)</formula>
    </cfRule>
  </conditionalFormatting>
  <conditionalFormatting sqref="D49">
    <cfRule type="expression" dxfId="459" priority="145">
      <formula>AND(D49&lt;&gt;"Stock actuel",LEN(D49)&gt;0,D49&lt;=0)</formula>
    </cfRule>
    <cfRule type="expression" dxfId="458" priority="146">
      <formula>AND(D49&lt;&gt;"Stock actuel",LEN(D49)&gt;0,D49&lt;=E49)</formula>
    </cfRule>
  </conditionalFormatting>
  <conditionalFormatting sqref="B48">
    <cfRule type="expression" dxfId="457" priority="144">
      <formula>AND(ISERROR(VLOOKUP(B48,Liste_Catégories,1,FALSE)),B48&lt;&gt;"Catégorie",LEN(B48)&gt;0)</formula>
    </cfRule>
  </conditionalFormatting>
  <conditionalFormatting sqref="D48">
    <cfRule type="expression" dxfId="456" priority="142">
      <formula>AND(D48&lt;&gt;"Stock actuel",LEN(D48)&gt;0,D48&lt;=0)</formula>
    </cfRule>
    <cfRule type="expression" dxfId="455" priority="143">
      <formula>AND(D48&lt;&gt;"Stock actuel",LEN(D48)&gt;0,D48&lt;=E48)</formula>
    </cfRule>
  </conditionalFormatting>
  <conditionalFormatting sqref="B47">
    <cfRule type="expression" dxfId="454" priority="141">
      <formula>AND(ISERROR(VLOOKUP(B47,Liste_Catégories,1,FALSE)),B47&lt;&gt;"Catégorie",LEN(B47)&gt;0)</formula>
    </cfRule>
  </conditionalFormatting>
  <conditionalFormatting sqref="D47">
    <cfRule type="expression" dxfId="453" priority="139">
      <formula>AND(D47&lt;&gt;"Stock actuel",LEN(D47)&gt;0,D47&lt;=0)</formula>
    </cfRule>
    <cfRule type="expression" dxfId="452" priority="140">
      <formula>AND(D47&lt;&gt;"Stock actuel",LEN(D47)&gt;0,D47&lt;=E47)</formula>
    </cfRule>
  </conditionalFormatting>
  <conditionalFormatting sqref="B46">
    <cfRule type="expression" dxfId="451" priority="138">
      <formula>AND(ISERROR(VLOOKUP(B46,Liste_Catégories,1,FALSE)),B46&lt;&gt;"Catégorie",LEN(B46)&gt;0)</formula>
    </cfRule>
  </conditionalFormatting>
  <conditionalFormatting sqref="D46">
    <cfRule type="expression" dxfId="450" priority="136">
      <formula>AND(D46&lt;&gt;"Stock actuel",LEN(D46)&gt;0,D46&lt;=0)</formula>
    </cfRule>
    <cfRule type="expression" dxfId="449" priority="137">
      <formula>AND(D46&lt;&gt;"Stock actuel",LEN(D46)&gt;0,D46&lt;=E46)</formula>
    </cfRule>
  </conditionalFormatting>
  <conditionalFormatting sqref="B45">
    <cfRule type="expression" dxfId="448" priority="135">
      <formula>AND(ISERROR(VLOOKUP(B45,Liste_Catégories,1,FALSE)),B45&lt;&gt;"Catégorie",LEN(B45)&gt;0)</formula>
    </cfRule>
  </conditionalFormatting>
  <conditionalFormatting sqref="D45">
    <cfRule type="expression" dxfId="447" priority="133">
      <formula>AND(D45&lt;&gt;"Stock actuel",LEN(D45)&gt;0,D45&lt;=0)</formula>
    </cfRule>
    <cfRule type="expression" dxfId="446" priority="134">
      <formula>AND(D45&lt;&gt;"Stock actuel",LEN(D45)&gt;0,D45&lt;=E45)</formula>
    </cfRule>
  </conditionalFormatting>
  <conditionalFormatting sqref="B44">
    <cfRule type="expression" dxfId="445" priority="132">
      <formula>AND(ISERROR(VLOOKUP(B44,Liste_Catégories,1,FALSE)),B44&lt;&gt;"Catégorie",LEN(B44)&gt;0)</formula>
    </cfRule>
  </conditionalFormatting>
  <conditionalFormatting sqref="D44">
    <cfRule type="expression" dxfId="444" priority="130">
      <formula>AND(D44&lt;&gt;"Stock actuel",LEN(D44)&gt;0,D44&lt;=0)</formula>
    </cfRule>
    <cfRule type="expression" dxfId="443" priority="131">
      <formula>AND(D44&lt;&gt;"Stock actuel",LEN(D44)&gt;0,D44&lt;=E44)</formula>
    </cfRule>
  </conditionalFormatting>
  <conditionalFormatting sqref="B43">
    <cfRule type="expression" dxfId="442" priority="129">
      <formula>AND(ISERROR(VLOOKUP(B43,Liste_Catégories,1,FALSE)),B43&lt;&gt;"Catégorie",LEN(B43)&gt;0)</formula>
    </cfRule>
  </conditionalFormatting>
  <conditionalFormatting sqref="D43">
    <cfRule type="expression" dxfId="441" priority="127">
      <formula>AND(D43&lt;&gt;"Stock actuel",LEN(D43)&gt;0,D43&lt;=0)</formula>
    </cfRule>
    <cfRule type="expression" dxfId="440" priority="128">
      <formula>AND(D43&lt;&gt;"Stock actuel",LEN(D43)&gt;0,D43&lt;=E43)</formula>
    </cfRule>
  </conditionalFormatting>
  <conditionalFormatting sqref="B42">
    <cfRule type="expression" dxfId="439" priority="123">
      <formula>AND(ISERROR(VLOOKUP(B42,Liste_Catégories,1,FALSE)),B42&lt;&gt;"Catégorie",LEN(B42)&gt;0)</formula>
    </cfRule>
  </conditionalFormatting>
  <conditionalFormatting sqref="D42">
    <cfRule type="expression" dxfId="438" priority="121">
      <formula>AND(D42&lt;&gt;"Stock actuel",LEN(D42)&gt;0,D42&lt;=0)</formula>
    </cfRule>
    <cfRule type="expression" dxfId="437" priority="122">
      <formula>AND(D42&lt;&gt;"Stock actuel",LEN(D42)&gt;0,D42&lt;=E42)</formula>
    </cfRule>
  </conditionalFormatting>
  <conditionalFormatting sqref="B41">
    <cfRule type="expression" dxfId="436" priority="120">
      <formula>AND(ISERROR(VLOOKUP(B41,Liste_Catégories,1,FALSE)),B41&lt;&gt;"Catégorie",LEN(B41)&gt;0)</formula>
    </cfRule>
  </conditionalFormatting>
  <conditionalFormatting sqref="D41">
    <cfRule type="expression" dxfId="435" priority="118">
      <formula>AND(D41&lt;&gt;"Stock actuel",LEN(D41)&gt;0,D41&lt;=0)</formula>
    </cfRule>
    <cfRule type="expression" dxfId="434" priority="119">
      <formula>AND(D41&lt;&gt;"Stock actuel",LEN(D41)&gt;0,D41&lt;=E41)</formula>
    </cfRule>
  </conditionalFormatting>
  <conditionalFormatting sqref="B40">
    <cfRule type="expression" dxfId="433" priority="117">
      <formula>AND(ISERROR(VLOOKUP(B40,Liste_Catégories,1,FALSE)),B40&lt;&gt;"Catégorie",LEN(B40)&gt;0)</formula>
    </cfRule>
  </conditionalFormatting>
  <conditionalFormatting sqref="B39">
    <cfRule type="expression" dxfId="432" priority="114">
      <formula>AND(ISERROR(VLOOKUP(B39,Liste_Catégories,1,FALSE)),B39&lt;&gt;"Catégorie",LEN(B39)&gt;0)</formula>
    </cfRule>
  </conditionalFormatting>
  <conditionalFormatting sqref="D39:D40">
    <cfRule type="expression" dxfId="431" priority="112">
      <formula>AND(D39&lt;&gt;"Stock actuel",LEN(D39)&gt;0,D39&lt;=0)</formula>
    </cfRule>
    <cfRule type="expression" dxfId="430" priority="113">
      <formula>AND(D39&lt;&gt;"Stock actuel",LEN(D39)&gt;0,D39&lt;=E39)</formula>
    </cfRule>
  </conditionalFormatting>
  <conditionalFormatting sqref="B38">
    <cfRule type="expression" dxfId="429" priority="111">
      <formula>AND(ISERROR(VLOOKUP(B38,Liste_Catégories,1,FALSE)),B38&lt;&gt;"Catégorie",LEN(B38)&gt;0)</formula>
    </cfRule>
  </conditionalFormatting>
  <conditionalFormatting sqref="D38">
    <cfRule type="expression" dxfId="428" priority="109">
      <formula>AND(D38&lt;&gt;"Stock actuel",LEN(D38)&gt;0,D38&lt;=0)</formula>
    </cfRule>
    <cfRule type="expression" dxfId="427" priority="110">
      <formula>AND(D38&lt;&gt;"Stock actuel",LEN(D38)&gt;0,D38&lt;=E38)</formula>
    </cfRule>
  </conditionalFormatting>
  <conditionalFormatting sqref="B37">
    <cfRule type="expression" dxfId="426" priority="108">
      <formula>AND(ISERROR(VLOOKUP(B37,Liste_Catégories,1,FALSE)),B37&lt;&gt;"Catégorie",LEN(B37)&gt;0)</formula>
    </cfRule>
  </conditionalFormatting>
  <conditionalFormatting sqref="D37">
    <cfRule type="expression" dxfId="425" priority="106">
      <formula>AND(D37&lt;&gt;"Stock actuel",LEN(D37)&gt;0,D37&lt;=0)</formula>
    </cfRule>
    <cfRule type="expression" dxfId="424" priority="107">
      <formula>AND(D37&lt;&gt;"Stock actuel",LEN(D37)&gt;0,D37&lt;=E37)</formula>
    </cfRule>
  </conditionalFormatting>
  <conditionalFormatting sqref="B36">
    <cfRule type="expression" dxfId="423" priority="105">
      <formula>AND(ISERROR(VLOOKUP(B36,Liste_Catégories,1,FALSE)),B36&lt;&gt;"Catégorie",LEN(B36)&gt;0)</formula>
    </cfRule>
  </conditionalFormatting>
  <conditionalFormatting sqref="D36">
    <cfRule type="expression" dxfId="422" priority="103">
      <formula>AND(D36&lt;&gt;"Stock actuel",LEN(D36)&gt;0,D36&lt;=0)</formula>
    </cfRule>
    <cfRule type="expression" dxfId="421" priority="104">
      <formula>AND(D36&lt;&gt;"Stock actuel",LEN(D36)&gt;0,D36&lt;=E36)</formula>
    </cfRule>
  </conditionalFormatting>
  <conditionalFormatting sqref="B35">
    <cfRule type="expression" dxfId="420" priority="102">
      <formula>AND(ISERROR(VLOOKUP(B35,Liste_Catégories,1,FALSE)),B35&lt;&gt;"Catégorie",LEN(B35)&gt;0)</formula>
    </cfRule>
  </conditionalFormatting>
  <conditionalFormatting sqref="D35">
    <cfRule type="expression" dxfId="419" priority="100">
      <formula>AND(D35&lt;&gt;"Stock actuel",LEN(D35)&gt;0,D35&lt;=0)</formula>
    </cfRule>
    <cfRule type="expression" dxfId="418" priority="101">
      <formula>AND(D35&lt;&gt;"Stock actuel",LEN(D35)&gt;0,D35&lt;=E35)</formula>
    </cfRule>
  </conditionalFormatting>
  <conditionalFormatting sqref="B34">
    <cfRule type="expression" dxfId="417" priority="99">
      <formula>AND(ISERROR(VLOOKUP(B34,Liste_Catégories,1,FALSE)),B34&lt;&gt;"Catégorie",LEN(B34)&gt;0)</formula>
    </cfRule>
  </conditionalFormatting>
  <conditionalFormatting sqref="D34">
    <cfRule type="expression" dxfId="416" priority="97">
      <formula>AND(D34&lt;&gt;"Stock actuel",LEN(D34)&gt;0,D34&lt;=0)</formula>
    </cfRule>
    <cfRule type="expression" dxfId="415" priority="98">
      <formula>AND(D34&lt;&gt;"Stock actuel",LEN(D34)&gt;0,D34&lt;=E34)</formula>
    </cfRule>
  </conditionalFormatting>
  <conditionalFormatting sqref="B33">
    <cfRule type="expression" dxfId="414" priority="96">
      <formula>AND(ISERROR(VLOOKUP(B33,Liste_Catégories,1,FALSE)),B33&lt;&gt;"Catégorie",LEN(B33)&gt;0)</formula>
    </cfRule>
  </conditionalFormatting>
  <conditionalFormatting sqref="D33">
    <cfRule type="expression" dxfId="413" priority="94">
      <formula>AND(D33&lt;&gt;"Stock actuel",LEN(D33)&gt;0,D33&lt;=0)</formula>
    </cfRule>
    <cfRule type="expression" dxfId="412" priority="95">
      <formula>AND(D33&lt;&gt;"Stock actuel",LEN(D33)&gt;0,D33&lt;=E33)</formula>
    </cfRule>
  </conditionalFormatting>
  <conditionalFormatting sqref="B32">
    <cfRule type="expression" dxfId="411" priority="93">
      <formula>AND(ISERROR(VLOOKUP(B32,Liste_Catégories,1,FALSE)),B32&lt;&gt;"Catégorie",LEN(B32)&gt;0)</formula>
    </cfRule>
  </conditionalFormatting>
  <conditionalFormatting sqref="D32">
    <cfRule type="expression" dxfId="410" priority="91">
      <formula>AND(D32&lt;&gt;"Stock actuel",LEN(D32)&gt;0,D32&lt;=0)</formula>
    </cfRule>
    <cfRule type="expression" dxfId="409" priority="92">
      <formula>AND(D32&lt;&gt;"Stock actuel",LEN(D32)&gt;0,D32&lt;=E32)</formula>
    </cfRule>
  </conditionalFormatting>
  <conditionalFormatting sqref="B31">
    <cfRule type="expression" dxfId="408" priority="90">
      <formula>AND(ISERROR(VLOOKUP(B31,Liste_Catégories,1,FALSE)),B31&lt;&gt;"Catégorie",LEN(B31)&gt;0)</formula>
    </cfRule>
  </conditionalFormatting>
  <conditionalFormatting sqref="D31">
    <cfRule type="expression" dxfId="407" priority="88">
      <formula>AND(D31&lt;&gt;"Stock actuel",LEN(D31)&gt;0,D31&lt;=0)</formula>
    </cfRule>
    <cfRule type="expression" dxfId="406" priority="89">
      <formula>AND(D31&lt;&gt;"Stock actuel",LEN(D31)&gt;0,D31&lt;=E31)</formula>
    </cfRule>
  </conditionalFormatting>
  <conditionalFormatting sqref="B30">
    <cfRule type="expression" dxfId="405" priority="87">
      <formula>AND(ISERROR(VLOOKUP(B30,Liste_Catégories,1,FALSE)),B30&lt;&gt;"Catégorie",LEN(B30)&gt;0)</formula>
    </cfRule>
  </conditionalFormatting>
  <conditionalFormatting sqref="D30">
    <cfRule type="expression" dxfId="404" priority="85">
      <formula>AND(D30&lt;&gt;"Stock actuel",LEN(D30)&gt;0,D30&lt;=0)</formula>
    </cfRule>
    <cfRule type="expression" dxfId="403" priority="86">
      <formula>AND(D30&lt;&gt;"Stock actuel",LEN(D30)&gt;0,D30&lt;=E30)</formula>
    </cfRule>
  </conditionalFormatting>
  <conditionalFormatting sqref="B29">
    <cfRule type="expression" dxfId="402" priority="84">
      <formula>AND(ISERROR(VLOOKUP(B29,Liste_Catégories,1,FALSE)),B29&lt;&gt;"Catégorie",LEN(B29)&gt;0)</formula>
    </cfRule>
  </conditionalFormatting>
  <conditionalFormatting sqref="D29">
    <cfRule type="expression" dxfId="401" priority="82">
      <formula>AND(D29&lt;&gt;"Stock actuel",LEN(D29)&gt;0,D29&lt;=0)</formula>
    </cfRule>
    <cfRule type="expression" dxfId="400" priority="83">
      <formula>AND(D29&lt;&gt;"Stock actuel",LEN(D29)&gt;0,D29&lt;=E29)</formula>
    </cfRule>
  </conditionalFormatting>
  <conditionalFormatting sqref="B28">
    <cfRule type="expression" dxfId="399" priority="81">
      <formula>AND(ISERROR(VLOOKUP(B28,Liste_Catégories,1,FALSE)),B28&lt;&gt;"Catégorie",LEN(B28)&gt;0)</formula>
    </cfRule>
  </conditionalFormatting>
  <conditionalFormatting sqref="D28">
    <cfRule type="expression" dxfId="398" priority="79">
      <formula>AND(D28&lt;&gt;"Stock actuel",LEN(D28)&gt;0,D28&lt;=0)</formula>
    </cfRule>
    <cfRule type="expression" dxfId="397" priority="80">
      <formula>AND(D28&lt;&gt;"Stock actuel",LEN(D28)&gt;0,D28&lt;=E28)</formula>
    </cfRule>
  </conditionalFormatting>
  <conditionalFormatting sqref="B27">
    <cfRule type="expression" dxfId="396" priority="78">
      <formula>AND(ISERROR(VLOOKUP(B27,Liste_Catégories,1,FALSE)),B27&lt;&gt;"Catégorie",LEN(B27)&gt;0)</formula>
    </cfRule>
  </conditionalFormatting>
  <conditionalFormatting sqref="D27">
    <cfRule type="expression" dxfId="395" priority="76">
      <formula>AND(D27&lt;&gt;"Stock actuel",LEN(D27)&gt;0,D27&lt;=0)</formula>
    </cfRule>
    <cfRule type="expression" dxfId="394" priority="77">
      <formula>AND(D27&lt;&gt;"Stock actuel",LEN(D27)&gt;0,D27&lt;=E27)</formula>
    </cfRule>
  </conditionalFormatting>
  <conditionalFormatting sqref="B26">
    <cfRule type="expression" dxfId="393" priority="75">
      <formula>AND(ISERROR(VLOOKUP(B26,Liste_Catégories,1,FALSE)),B26&lt;&gt;"Catégorie",LEN(B26)&gt;0)</formula>
    </cfRule>
  </conditionalFormatting>
  <conditionalFormatting sqref="D26">
    <cfRule type="expression" dxfId="392" priority="73">
      <formula>AND(D26&lt;&gt;"Stock actuel",LEN(D26)&gt;0,D26&lt;=0)</formula>
    </cfRule>
    <cfRule type="expression" dxfId="391" priority="74">
      <formula>AND(D26&lt;&gt;"Stock actuel",LEN(D26)&gt;0,D26&lt;=E26)</formula>
    </cfRule>
  </conditionalFormatting>
  <conditionalFormatting sqref="B25">
    <cfRule type="expression" dxfId="390" priority="72">
      <formula>AND(ISERROR(VLOOKUP(B25,Liste_Catégories,1,FALSE)),B25&lt;&gt;"Catégorie",LEN(B25)&gt;0)</formula>
    </cfRule>
  </conditionalFormatting>
  <conditionalFormatting sqref="D25">
    <cfRule type="expression" dxfId="389" priority="70">
      <formula>AND(D25&lt;&gt;"Stock actuel",LEN(D25)&gt;0,D25&lt;=0)</formula>
    </cfRule>
    <cfRule type="expression" dxfId="388" priority="71">
      <formula>AND(D25&lt;&gt;"Stock actuel",LEN(D25)&gt;0,D25&lt;=E25)</formula>
    </cfRule>
  </conditionalFormatting>
  <conditionalFormatting sqref="B24">
    <cfRule type="expression" dxfId="387" priority="69">
      <formula>AND(ISERROR(VLOOKUP(B24,Liste_Catégories,1,FALSE)),B24&lt;&gt;"Catégorie",LEN(B24)&gt;0)</formula>
    </cfRule>
  </conditionalFormatting>
  <conditionalFormatting sqref="D24">
    <cfRule type="expression" dxfId="386" priority="67">
      <formula>AND(D24&lt;&gt;"Stock actuel",LEN(D24)&gt;0,D24&lt;=0)</formula>
    </cfRule>
    <cfRule type="expression" dxfId="385" priority="68">
      <formula>AND(D24&lt;&gt;"Stock actuel",LEN(D24)&gt;0,D24&lt;=E24)</formula>
    </cfRule>
  </conditionalFormatting>
  <conditionalFormatting sqref="B23">
    <cfRule type="expression" dxfId="384" priority="66">
      <formula>AND(ISERROR(VLOOKUP(B23,Liste_Catégories,1,FALSE)),B23&lt;&gt;"Catégorie",LEN(B23)&gt;0)</formula>
    </cfRule>
  </conditionalFormatting>
  <conditionalFormatting sqref="D23">
    <cfRule type="expression" dxfId="383" priority="64">
      <formula>AND(D23&lt;&gt;"Stock actuel",LEN(D23)&gt;0,D23&lt;=0)</formula>
    </cfRule>
    <cfRule type="expression" dxfId="382" priority="65">
      <formula>AND(D23&lt;&gt;"Stock actuel",LEN(D23)&gt;0,D23&lt;=E23)</formula>
    </cfRule>
  </conditionalFormatting>
  <conditionalFormatting sqref="B22">
    <cfRule type="expression" dxfId="381" priority="63">
      <formula>AND(ISERROR(VLOOKUP(B22,Liste_Catégories,1,FALSE)),B22&lt;&gt;"Catégorie",LEN(B22)&gt;0)</formula>
    </cfRule>
  </conditionalFormatting>
  <conditionalFormatting sqref="D22">
    <cfRule type="expression" dxfId="380" priority="61">
      <formula>AND(D22&lt;&gt;"Stock actuel",LEN(D22)&gt;0,D22&lt;=0)</formula>
    </cfRule>
    <cfRule type="expression" dxfId="379" priority="62">
      <formula>AND(D22&lt;&gt;"Stock actuel",LEN(D22)&gt;0,D22&lt;=E22)</formula>
    </cfRule>
  </conditionalFormatting>
  <conditionalFormatting sqref="B21">
    <cfRule type="expression" dxfId="378" priority="60">
      <formula>AND(ISERROR(VLOOKUP(B21,Liste_Catégories,1,FALSE)),B21&lt;&gt;"Catégorie",LEN(B21)&gt;0)</formula>
    </cfRule>
  </conditionalFormatting>
  <conditionalFormatting sqref="D21">
    <cfRule type="expression" dxfId="377" priority="58">
      <formula>AND(D21&lt;&gt;"Stock actuel",LEN(D21)&gt;0,D21&lt;=0)</formula>
    </cfRule>
    <cfRule type="expression" dxfId="376" priority="59">
      <formula>AND(D21&lt;&gt;"Stock actuel",LEN(D21)&gt;0,D21&lt;=E21)</formula>
    </cfRule>
  </conditionalFormatting>
  <conditionalFormatting sqref="B20">
    <cfRule type="expression" dxfId="375" priority="57">
      <formula>AND(ISERROR(VLOOKUP(B20,Liste_Catégories,1,FALSE)),B20&lt;&gt;"Catégorie",LEN(B20)&gt;0)</formula>
    </cfRule>
  </conditionalFormatting>
  <conditionalFormatting sqref="D20">
    <cfRule type="expression" dxfId="374" priority="55">
      <formula>AND(D20&lt;&gt;"Stock actuel",LEN(D20)&gt;0,D20&lt;=0)</formula>
    </cfRule>
    <cfRule type="expression" dxfId="373" priority="56">
      <formula>AND(D20&lt;&gt;"Stock actuel",LEN(D20)&gt;0,D20&lt;=E20)</formula>
    </cfRule>
  </conditionalFormatting>
  <conditionalFormatting sqref="B19">
    <cfRule type="expression" dxfId="372" priority="54">
      <formula>AND(ISERROR(VLOOKUP(B19,Liste_Catégories,1,FALSE)),B19&lt;&gt;"Catégorie",LEN(B19)&gt;0)</formula>
    </cfRule>
  </conditionalFormatting>
  <conditionalFormatting sqref="D19">
    <cfRule type="expression" dxfId="371" priority="52">
      <formula>AND(D19&lt;&gt;"Stock actuel",LEN(D19)&gt;0,D19&lt;=0)</formula>
    </cfRule>
    <cfRule type="expression" dxfId="370" priority="53">
      <formula>AND(D19&lt;&gt;"Stock actuel",LEN(D19)&gt;0,D19&lt;=E19)</formula>
    </cfRule>
  </conditionalFormatting>
  <conditionalFormatting sqref="B18">
    <cfRule type="expression" dxfId="369" priority="51">
      <formula>AND(ISERROR(VLOOKUP(B18,Liste_Catégories,1,FALSE)),B18&lt;&gt;"Catégorie",LEN(B18)&gt;0)</formula>
    </cfRule>
  </conditionalFormatting>
  <conditionalFormatting sqref="D18">
    <cfRule type="expression" dxfId="368" priority="49">
      <formula>AND(D18&lt;&gt;"Stock actuel",LEN(D18)&gt;0,D18&lt;=0)</formula>
    </cfRule>
    <cfRule type="expression" dxfId="367" priority="50">
      <formula>AND(D18&lt;&gt;"Stock actuel",LEN(D18)&gt;0,D18&lt;=E18)</formula>
    </cfRule>
  </conditionalFormatting>
  <conditionalFormatting sqref="B17">
    <cfRule type="expression" dxfId="366" priority="48">
      <formula>AND(ISERROR(VLOOKUP(B17,Liste_Catégories,1,FALSE)),B17&lt;&gt;"Catégorie",LEN(B17)&gt;0)</formula>
    </cfRule>
  </conditionalFormatting>
  <conditionalFormatting sqref="D17">
    <cfRule type="expression" dxfId="365" priority="46">
      <formula>AND(D17&lt;&gt;"Stock actuel",LEN(D17)&gt;0,D17&lt;=0)</formula>
    </cfRule>
    <cfRule type="expression" dxfId="364" priority="47">
      <formula>AND(D17&lt;&gt;"Stock actuel",LEN(D17)&gt;0,D17&lt;=E17)</formula>
    </cfRule>
  </conditionalFormatting>
  <conditionalFormatting sqref="B16">
    <cfRule type="expression" dxfId="363" priority="42">
      <formula>AND(ISERROR(VLOOKUP(B16,Liste_Catégories,1,FALSE)),B16&lt;&gt;"Catégorie",LEN(B16)&gt;0)</formula>
    </cfRule>
  </conditionalFormatting>
  <conditionalFormatting sqref="D16">
    <cfRule type="expression" dxfId="362" priority="40">
      <formula>AND(D16&lt;&gt;"Stock actuel",LEN(D16)&gt;0,D16&lt;=0)</formula>
    </cfRule>
    <cfRule type="expression" dxfId="361" priority="41">
      <formula>AND(D16&lt;&gt;"Stock actuel",LEN(D16)&gt;0,D16&lt;=E16)</formula>
    </cfRule>
  </conditionalFormatting>
  <conditionalFormatting sqref="B15">
    <cfRule type="expression" dxfId="360" priority="36">
      <formula>AND(ISERROR(VLOOKUP(B15,Liste_Catégories,1,FALSE)),B15&lt;&gt;"Catégorie",LEN(B15)&gt;0)</formula>
    </cfRule>
  </conditionalFormatting>
  <conditionalFormatting sqref="D15">
    <cfRule type="expression" dxfId="359" priority="34">
      <formula>AND(D15&lt;&gt;"Stock actuel",LEN(D15)&gt;0,D15&lt;=0)</formula>
    </cfRule>
    <cfRule type="expression" dxfId="358" priority="35">
      <formula>AND(D15&lt;&gt;"Stock actuel",LEN(D15)&gt;0,D15&lt;=E15)</formula>
    </cfRule>
  </conditionalFormatting>
  <conditionalFormatting sqref="B14">
    <cfRule type="expression" dxfId="357" priority="33">
      <formula>AND(ISERROR(VLOOKUP(B14,Liste_Catégories,1,FALSE)),B14&lt;&gt;"Catégorie",LEN(B14)&gt;0)</formula>
    </cfRule>
  </conditionalFormatting>
  <conditionalFormatting sqref="D14">
    <cfRule type="expression" dxfId="356" priority="31">
      <formula>AND(D14&lt;&gt;"Stock actuel",LEN(D14)&gt;0,D14&lt;=0)</formula>
    </cfRule>
    <cfRule type="expression" dxfId="355" priority="32">
      <formula>AND(D14&lt;&gt;"Stock actuel",LEN(D14)&gt;0,D14&lt;=E14)</formula>
    </cfRule>
  </conditionalFormatting>
  <conditionalFormatting sqref="B13">
    <cfRule type="expression" dxfId="354" priority="30">
      <formula>AND(ISERROR(VLOOKUP(B13,Liste_Catégories,1,FALSE)),B13&lt;&gt;"Catégorie",LEN(B13)&gt;0)</formula>
    </cfRule>
  </conditionalFormatting>
  <conditionalFormatting sqref="D13">
    <cfRule type="expression" dxfId="353" priority="28">
      <formula>AND(D13&lt;&gt;"Stock actuel",LEN(D13)&gt;0,D13&lt;=0)</formula>
    </cfRule>
    <cfRule type="expression" dxfId="352" priority="29">
      <formula>AND(D13&lt;&gt;"Stock actuel",LEN(D13)&gt;0,D13&lt;=E13)</formula>
    </cfRule>
  </conditionalFormatting>
  <conditionalFormatting sqref="B12">
    <cfRule type="expression" dxfId="351" priority="27">
      <formula>AND(ISERROR(VLOOKUP(B12,Liste_Catégories,1,FALSE)),B12&lt;&gt;"Catégorie",LEN(B12)&gt;0)</formula>
    </cfRule>
  </conditionalFormatting>
  <conditionalFormatting sqref="D12">
    <cfRule type="expression" dxfId="350" priority="25">
      <formula>AND(D12&lt;&gt;"Stock actuel",LEN(D12)&gt;0,D12&lt;=0)</formula>
    </cfRule>
    <cfRule type="expression" dxfId="349" priority="26">
      <formula>AND(D12&lt;&gt;"Stock actuel",LEN(D12)&gt;0,D12&lt;=E12)</formula>
    </cfRule>
  </conditionalFormatting>
  <conditionalFormatting sqref="B11">
    <cfRule type="expression" dxfId="348" priority="24">
      <formula>AND(ISERROR(VLOOKUP(B11,Liste_Catégories,1,FALSE)),B11&lt;&gt;"Catégorie",LEN(B11)&gt;0)</formula>
    </cfRule>
  </conditionalFormatting>
  <conditionalFormatting sqref="D11">
    <cfRule type="expression" dxfId="347" priority="22">
      <formula>AND(D11&lt;&gt;"Stock actuel",LEN(D11)&gt;0,D11&lt;=0)</formula>
    </cfRule>
    <cfRule type="expression" dxfId="346" priority="23">
      <formula>AND(D11&lt;&gt;"Stock actuel",LEN(D11)&gt;0,D11&lt;=E11)</formula>
    </cfRule>
  </conditionalFormatting>
  <conditionalFormatting sqref="B10">
    <cfRule type="expression" dxfId="345" priority="21">
      <formula>AND(ISERROR(VLOOKUP(B10,Liste_Catégories,1,FALSE)),B10&lt;&gt;"Catégorie",LEN(B10)&gt;0)</formula>
    </cfRule>
  </conditionalFormatting>
  <conditionalFormatting sqref="D10">
    <cfRule type="expression" dxfId="344" priority="19">
      <formula>AND(D10&lt;&gt;"Stock actuel",LEN(D10)&gt;0,D10&lt;=0)</formula>
    </cfRule>
    <cfRule type="expression" dxfId="343" priority="20">
      <formula>AND(D10&lt;&gt;"Stock actuel",LEN(D10)&gt;0,D10&lt;=E10)</formula>
    </cfRule>
  </conditionalFormatting>
  <conditionalFormatting sqref="B9">
    <cfRule type="expression" dxfId="342" priority="18">
      <formula>AND(ISERROR(VLOOKUP(B9,Liste_Catégories,1,FALSE)),B9&lt;&gt;"Catégorie",LEN(B9)&gt;0)</formula>
    </cfRule>
  </conditionalFormatting>
  <conditionalFormatting sqref="D9">
    <cfRule type="expression" dxfId="341" priority="16">
      <formula>AND(D9&lt;&gt;"Stock actuel",LEN(D9)&gt;0,D9&lt;=0)</formula>
    </cfRule>
    <cfRule type="expression" dxfId="340" priority="17">
      <formula>AND(D9&lt;&gt;"Stock actuel",LEN(D9)&gt;0,D9&lt;=E9)</formula>
    </cfRule>
  </conditionalFormatting>
  <conditionalFormatting sqref="B8">
    <cfRule type="expression" dxfId="339" priority="15">
      <formula>AND(ISERROR(VLOOKUP(B8,Liste_Catégories,1,FALSE)),B8&lt;&gt;"Catégorie",LEN(B8)&gt;0)</formula>
    </cfRule>
  </conditionalFormatting>
  <conditionalFormatting sqref="D8">
    <cfRule type="expression" dxfId="338" priority="13">
      <formula>AND(D8&lt;&gt;"Stock actuel",LEN(D8)&gt;0,D8&lt;=0)</formula>
    </cfRule>
    <cfRule type="expression" dxfId="337" priority="14">
      <formula>AND(D8&lt;&gt;"Stock actuel",LEN(D8)&gt;0,D8&lt;=E8)</formula>
    </cfRule>
  </conditionalFormatting>
  <conditionalFormatting sqref="B7">
    <cfRule type="expression" dxfId="336" priority="12">
      <formula>AND(ISERROR(VLOOKUP(B7,Liste_Catégories,1,FALSE)),B7&lt;&gt;"Catégorie",LEN(B7)&gt;0)</formula>
    </cfRule>
  </conditionalFormatting>
  <conditionalFormatting sqref="D7">
    <cfRule type="expression" dxfId="335" priority="10">
      <formula>AND(D7&lt;&gt;"Stock actuel",LEN(D7)&gt;0,D7&lt;=0)</formula>
    </cfRule>
    <cfRule type="expression" dxfId="334" priority="11">
      <formula>AND(D7&lt;&gt;"Stock actuel",LEN(D7)&gt;0,D7&lt;=E7)</formula>
    </cfRule>
  </conditionalFormatting>
  <conditionalFormatting sqref="B6">
    <cfRule type="expression" dxfId="333" priority="9">
      <formula>AND(ISERROR(VLOOKUP(B6,Liste_Catégories,1,FALSE)),B6&lt;&gt;"Catégorie",LEN(B6)&gt;0)</formula>
    </cfRule>
  </conditionalFormatting>
  <conditionalFormatting sqref="D6">
    <cfRule type="expression" dxfId="332" priority="7">
      <formula>AND(D6&lt;&gt;"Stock actuel",LEN(D6)&gt;0,D6&lt;=0)</formula>
    </cfRule>
    <cfRule type="expression" dxfId="331" priority="8">
      <formula>AND(D6&lt;&gt;"Stock actuel",LEN(D6)&gt;0,D6&lt;=E6)</formula>
    </cfRule>
  </conditionalFormatting>
  <conditionalFormatting sqref="B5">
    <cfRule type="expression" dxfId="330" priority="6">
      <formula>AND(ISERROR(VLOOKUP(B5,Liste_Catégories,1,FALSE)),B5&lt;&gt;"Catégorie",LEN(B5)&gt;0)</formula>
    </cfRule>
  </conditionalFormatting>
  <conditionalFormatting sqref="D5">
    <cfRule type="expression" dxfId="329" priority="4">
      <formula>AND(D5&lt;&gt;"Stock actuel",LEN(D5)&gt;0,D5&lt;=0)</formula>
    </cfRule>
    <cfRule type="expression" dxfId="328" priority="5">
      <formula>AND(D5&lt;&gt;"Stock actuel",LEN(D5)&gt;0,D5&lt;=E5)</formula>
    </cfRule>
  </conditionalFormatting>
  <conditionalFormatting sqref="B4">
    <cfRule type="expression" dxfId="327" priority="3">
      <formula>AND(ISERROR(VLOOKUP(B4,Liste_Catégories,1,FALSE)),B4&lt;&gt;"Catégorie",LEN(B4)&gt;0)</formula>
    </cfRule>
  </conditionalFormatting>
  <conditionalFormatting sqref="D4">
    <cfRule type="expression" dxfId="326" priority="1">
      <formula>AND(D4&lt;&gt;"Stock actuel",LEN(D4)&gt;0,D4&lt;=0)</formula>
    </cfRule>
    <cfRule type="expression" dxfId="325" priority="2">
      <formula>AND(D4&lt;&gt;"Stock actuel",LEN(D4)&gt;0,D4&lt;=E4)</formula>
    </cfRule>
  </conditionalFormatting>
  <dataValidations count="1">
    <dataValidation type="list" allowBlank="1" showInputMessage="1" showErrorMessage="1" errorTitle="Choisir dans la liste" error="Choisir dans la liste !" sqref="B3:B97">
      <formula1>Liste_Catégories</formula1>
    </dataValidation>
  </dataValidations>
  <hyperlinks>
    <hyperlink ref="B3" location="Catégories!A1" display="Catégorie"/>
    <hyperlink ref="I3" location="Entrées!A1" display="Entrées"/>
    <hyperlink ref="J3" location="Sorties!A1" display="Sorties"/>
  </hyperlink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D158"/>
  <sheetViews>
    <sheetView tabSelected="1" workbookViewId="0">
      <pane ySplit="3" topLeftCell="A129" activePane="bottomLeft" state="frozen"/>
      <selection activeCell="B2" sqref="B2"/>
      <selection pane="bottomLeft"/>
    </sheetView>
  </sheetViews>
  <sheetFormatPr baseColWidth="10" defaultRowHeight="15" x14ac:dyDescent="0.25"/>
  <cols>
    <col min="1" max="1" width="11.42578125" style="1"/>
    <col min="2" max="2" width="14.140625" style="1" customWidth="1"/>
    <col min="3" max="3" width="31.7109375" style="1" customWidth="1"/>
    <col min="4" max="4" width="25.28515625" style="1" customWidth="1"/>
    <col min="5" max="5" width="10.7109375" style="2" customWidth="1"/>
    <col min="6" max="6" width="13.28515625" style="61" customWidth="1"/>
    <col min="7" max="7" width="13.28515625" style="65" customWidth="1"/>
    <col min="8" max="8" width="40.7109375" style="1" customWidth="1"/>
    <col min="9" max="9" width="21.140625" style="1" customWidth="1"/>
    <col min="10" max="10" width="21.7109375" style="1" customWidth="1"/>
    <col min="11" max="12" width="0" style="2" hidden="1" customWidth="1"/>
    <col min="13" max="13" width="20.140625" style="1" customWidth="1"/>
    <col min="14" max="14" width="19.28515625" style="1" customWidth="1"/>
    <col min="15" max="15" width="18.140625" style="1" customWidth="1"/>
    <col min="16" max="16" width="16.85546875" style="1" customWidth="1"/>
    <col min="17" max="18" width="17.42578125" style="1" customWidth="1"/>
    <col min="19" max="19" width="19.140625" style="1" customWidth="1"/>
    <col min="20" max="20" width="18.5703125" style="1" customWidth="1"/>
    <col min="21" max="21" width="17.5703125" style="1" customWidth="1"/>
    <col min="22" max="22" width="18.140625" style="1" customWidth="1"/>
    <col min="23" max="16384" width="11.42578125" style="1"/>
  </cols>
  <sheetData>
    <row r="1" spans="1:12" s="34" customFormat="1" ht="21" x14ac:dyDescent="0.25">
      <c r="A1" s="32" t="s">
        <v>16</v>
      </c>
      <c r="B1" s="32"/>
      <c r="C1" s="33"/>
      <c r="D1" s="33"/>
      <c r="E1" s="55">
        <f>SUBTOTAL(9,E3:E143)</f>
        <v>418</v>
      </c>
      <c r="F1" s="56"/>
      <c r="G1" s="57">
        <f>SUBTOTAL(9,G3:G143)</f>
        <v>199750</v>
      </c>
      <c r="H1" s="33"/>
      <c r="K1" s="35"/>
      <c r="L1" s="35"/>
    </row>
    <row r="2" spans="1:12" s="10" customFormat="1" ht="48.75" customHeight="1" x14ac:dyDescent="0.25">
      <c r="A2" s="14"/>
      <c r="B2" s="14"/>
      <c r="C2" s="14"/>
      <c r="D2" s="14"/>
      <c r="E2" s="15"/>
      <c r="F2" s="58"/>
      <c r="G2" s="59"/>
      <c r="H2" s="14"/>
      <c r="K2" s="11"/>
      <c r="L2" s="11"/>
    </row>
    <row r="3" spans="1:12" s="31" customFormat="1" ht="32.25" customHeight="1" x14ac:dyDescent="0.25">
      <c r="A3" s="49" t="s">
        <v>17</v>
      </c>
      <c r="B3" s="49" t="s">
        <v>18</v>
      </c>
      <c r="C3" s="73" t="s">
        <v>2</v>
      </c>
      <c r="D3" s="73" t="s">
        <v>4</v>
      </c>
      <c r="E3" s="50" t="s">
        <v>8</v>
      </c>
      <c r="F3" s="60" t="s">
        <v>19</v>
      </c>
      <c r="G3" s="60" t="s">
        <v>22</v>
      </c>
      <c r="H3" s="51" t="s">
        <v>9</v>
      </c>
      <c r="I3" s="51"/>
      <c r="J3" s="51"/>
      <c r="K3" s="31" t="s">
        <v>3</v>
      </c>
      <c r="L3" s="31" t="s">
        <v>3</v>
      </c>
    </row>
    <row r="4" spans="1:12" x14ac:dyDescent="0.25">
      <c r="A4" s="12">
        <v>42709</v>
      </c>
      <c r="B4" s="6" t="s">
        <v>93</v>
      </c>
      <c r="C4" t="s">
        <v>203</v>
      </c>
      <c r="D4" s="6" t="s">
        <v>53</v>
      </c>
      <c r="E4" s="2">
        <v>1</v>
      </c>
      <c r="F4" s="61">
        <v>150</v>
      </c>
      <c r="G4" s="62">
        <f t="shared" ref="G4:G35" si="0">E4*F4</f>
        <v>150</v>
      </c>
      <c r="H4" s="147"/>
      <c r="J4" s="3"/>
    </row>
    <row r="5" spans="1:12" x14ac:dyDescent="0.25">
      <c r="A5" s="12">
        <v>42709</v>
      </c>
      <c r="B5" s="6" t="s">
        <v>137</v>
      </c>
      <c r="C5" t="s">
        <v>91</v>
      </c>
      <c r="D5" s="6" t="s">
        <v>53</v>
      </c>
      <c r="E5" s="2">
        <v>3</v>
      </c>
      <c r="F5" s="61">
        <v>200</v>
      </c>
      <c r="G5" s="62">
        <f t="shared" si="0"/>
        <v>600</v>
      </c>
      <c r="H5" s="147"/>
      <c r="J5" s="3"/>
    </row>
    <row r="6" spans="1:12" x14ac:dyDescent="0.25">
      <c r="A6" s="12">
        <v>42709</v>
      </c>
      <c r="B6" s="6" t="s">
        <v>93</v>
      </c>
      <c r="C6" t="s">
        <v>74</v>
      </c>
      <c r="D6" s="6" t="s">
        <v>53</v>
      </c>
      <c r="E6" s="2">
        <v>1</v>
      </c>
      <c r="F6" s="61">
        <v>4700</v>
      </c>
      <c r="G6" s="62">
        <f t="shared" si="0"/>
        <v>4700</v>
      </c>
      <c r="H6" s="147"/>
      <c r="J6" s="3"/>
    </row>
    <row r="7" spans="1:12" x14ac:dyDescent="0.25">
      <c r="A7" s="12">
        <v>42709</v>
      </c>
      <c r="B7" s="6" t="s">
        <v>93</v>
      </c>
      <c r="C7" t="s">
        <v>75</v>
      </c>
      <c r="D7" s="6" t="s">
        <v>53</v>
      </c>
      <c r="E7" s="2">
        <v>1</v>
      </c>
      <c r="F7" s="61">
        <v>2200</v>
      </c>
      <c r="G7" s="62">
        <f t="shared" si="0"/>
        <v>2200</v>
      </c>
      <c r="H7" s="147"/>
      <c r="J7" s="3"/>
    </row>
    <row r="8" spans="1:12" x14ac:dyDescent="0.25">
      <c r="A8" s="12">
        <v>42709</v>
      </c>
      <c r="B8" s="6" t="s">
        <v>93</v>
      </c>
      <c r="C8" t="s">
        <v>76</v>
      </c>
      <c r="D8" s="6" t="s">
        <v>53</v>
      </c>
      <c r="E8" s="2">
        <v>1</v>
      </c>
      <c r="F8" s="61">
        <v>3500</v>
      </c>
      <c r="G8" s="62">
        <f t="shared" si="0"/>
        <v>3500</v>
      </c>
      <c r="H8" s="147"/>
      <c r="J8" s="3"/>
    </row>
    <row r="9" spans="1:12" x14ac:dyDescent="0.25">
      <c r="A9" s="12">
        <v>42709</v>
      </c>
      <c r="B9" s="6" t="s">
        <v>93</v>
      </c>
      <c r="C9" t="s">
        <v>80</v>
      </c>
      <c r="D9" s="6" t="s">
        <v>53</v>
      </c>
      <c r="E9" s="2">
        <v>1</v>
      </c>
      <c r="F9" s="61">
        <v>600</v>
      </c>
      <c r="G9" s="62">
        <f t="shared" si="0"/>
        <v>600</v>
      </c>
      <c r="H9" s="147"/>
      <c r="J9" s="3"/>
    </row>
    <row r="10" spans="1:12" x14ac:dyDescent="0.25">
      <c r="A10" s="12">
        <v>42709</v>
      </c>
      <c r="B10" s="6" t="s">
        <v>93</v>
      </c>
      <c r="C10" t="s">
        <v>90</v>
      </c>
      <c r="D10" s="6" t="s">
        <v>53</v>
      </c>
      <c r="E10" s="2">
        <v>2</v>
      </c>
      <c r="F10" s="61">
        <v>300</v>
      </c>
      <c r="G10" s="62">
        <f t="shared" si="0"/>
        <v>600</v>
      </c>
      <c r="H10" s="147"/>
      <c r="J10" s="3"/>
    </row>
    <row r="11" spans="1:12" x14ac:dyDescent="0.25">
      <c r="A11" s="12">
        <v>42709</v>
      </c>
      <c r="B11" s="6" t="s">
        <v>93</v>
      </c>
      <c r="C11" t="s">
        <v>95</v>
      </c>
      <c r="D11" s="6" t="s">
        <v>53</v>
      </c>
      <c r="E11" s="2">
        <v>3</v>
      </c>
      <c r="F11" s="61">
        <v>800</v>
      </c>
      <c r="G11" s="62">
        <f t="shared" si="0"/>
        <v>2400</v>
      </c>
      <c r="H11" s="147"/>
      <c r="J11" s="3"/>
    </row>
    <row r="12" spans="1:12" x14ac:dyDescent="0.25">
      <c r="A12" s="12">
        <v>42709</v>
      </c>
      <c r="B12" s="6" t="s">
        <v>93</v>
      </c>
      <c r="C12" t="s">
        <v>94</v>
      </c>
      <c r="D12" s="6" t="s">
        <v>53</v>
      </c>
      <c r="E12" s="2">
        <v>8</v>
      </c>
      <c r="F12" s="61">
        <v>250</v>
      </c>
      <c r="G12" s="62">
        <f t="shared" si="0"/>
        <v>2000</v>
      </c>
      <c r="H12" s="147"/>
      <c r="J12" s="3"/>
    </row>
    <row r="13" spans="1:12" x14ac:dyDescent="0.25">
      <c r="A13" s="12">
        <v>42709</v>
      </c>
      <c r="B13" s="6" t="s">
        <v>93</v>
      </c>
      <c r="C13" t="s">
        <v>92</v>
      </c>
      <c r="D13" s="6" t="s">
        <v>53</v>
      </c>
      <c r="E13" s="2">
        <v>2</v>
      </c>
      <c r="F13" s="61">
        <v>250</v>
      </c>
      <c r="G13" s="62">
        <f t="shared" si="0"/>
        <v>500</v>
      </c>
      <c r="H13" s="147"/>
      <c r="J13" s="3"/>
    </row>
    <row r="14" spans="1:12" x14ac:dyDescent="0.25">
      <c r="A14" s="12">
        <v>42709</v>
      </c>
      <c r="B14" s="6" t="s">
        <v>93</v>
      </c>
      <c r="C14" t="s">
        <v>83</v>
      </c>
      <c r="D14" s="6" t="s">
        <v>53</v>
      </c>
      <c r="E14" s="2">
        <v>2</v>
      </c>
      <c r="F14" s="61">
        <v>1100</v>
      </c>
      <c r="G14" s="62">
        <f t="shared" si="0"/>
        <v>2200</v>
      </c>
      <c r="H14" s="147"/>
      <c r="J14" s="3"/>
    </row>
    <row r="15" spans="1:12" x14ac:dyDescent="0.25">
      <c r="A15" s="12">
        <v>42709</v>
      </c>
      <c r="B15" s="6" t="s">
        <v>93</v>
      </c>
      <c r="C15" t="s">
        <v>71</v>
      </c>
      <c r="D15" s="6" t="s">
        <v>53</v>
      </c>
      <c r="E15" s="2">
        <v>5</v>
      </c>
      <c r="F15" s="61">
        <v>300</v>
      </c>
      <c r="G15" s="62">
        <f t="shared" si="0"/>
        <v>1500</v>
      </c>
      <c r="H15" s="147"/>
      <c r="J15" s="3"/>
    </row>
    <row r="16" spans="1:12" x14ac:dyDescent="0.25">
      <c r="A16" s="12">
        <v>42709</v>
      </c>
      <c r="B16" s="6" t="s">
        <v>93</v>
      </c>
      <c r="C16" t="s">
        <v>72</v>
      </c>
      <c r="D16" s="6" t="s">
        <v>53</v>
      </c>
      <c r="E16" s="2">
        <v>4</v>
      </c>
      <c r="F16" s="61">
        <v>200</v>
      </c>
      <c r="G16" s="62">
        <f t="shared" si="0"/>
        <v>800</v>
      </c>
      <c r="H16" s="147"/>
      <c r="J16" s="3"/>
    </row>
    <row r="17" spans="1:10" x14ac:dyDescent="0.25">
      <c r="A17" s="12">
        <v>42709</v>
      </c>
      <c r="B17" s="6" t="s">
        <v>93</v>
      </c>
      <c r="C17" t="s">
        <v>125</v>
      </c>
      <c r="D17" s="6" t="s">
        <v>53</v>
      </c>
      <c r="E17" s="2">
        <v>9</v>
      </c>
      <c r="F17" s="61">
        <v>200</v>
      </c>
      <c r="G17" s="62">
        <f t="shared" si="0"/>
        <v>1800</v>
      </c>
      <c r="H17" s="147"/>
      <c r="J17" s="3"/>
    </row>
    <row r="18" spans="1:10" x14ac:dyDescent="0.25">
      <c r="A18" s="12">
        <v>42709</v>
      </c>
      <c r="B18" s="6" t="s">
        <v>93</v>
      </c>
      <c r="C18" t="s">
        <v>136</v>
      </c>
      <c r="D18" s="6" t="s">
        <v>53</v>
      </c>
      <c r="E18" s="2">
        <v>9</v>
      </c>
      <c r="F18" s="61">
        <v>200</v>
      </c>
      <c r="G18" s="62">
        <f t="shared" si="0"/>
        <v>1800</v>
      </c>
      <c r="H18" s="147"/>
      <c r="J18" s="3"/>
    </row>
    <row r="19" spans="1:10" x14ac:dyDescent="0.25">
      <c r="A19" s="12">
        <v>42709</v>
      </c>
      <c r="B19" s="6" t="s">
        <v>93</v>
      </c>
      <c r="C19" t="s">
        <v>135</v>
      </c>
      <c r="D19" s="6" t="s">
        <v>53</v>
      </c>
      <c r="E19" s="2">
        <v>1</v>
      </c>
      <c r="F19" s="61">
        <v>200</v>
      </c>
      <c r="G19" s="62">
        <f t="shared" si="0"/>
        <v>200</v>
      </c>
      <c r="H19" s="147"/>
      <c r="J19" s="3"/>
    </row>
    <row r="20" spans="1:10" x14ac:dyDescent="0.25">
      <c r="A20" s="12">
        <v>42709</v>
      </c>
      <c r="B20" s="6" t="s">
        <v>93</v>
      </c>
      <c r="C20" t="s">
        <v>84</v>
      </c>
      <c r="D20" s="6" t="s">
        <v>53</v>
      </c>
      <c r="E20" s="2">
        <v>1</v>
      </c>
      <c r="F20" s="61">
        <v>500</v>
      </c>
      <c r="G20" s="62">
        <f t="shared" si="0"/>
        <v>500</v>
      </c>
      <c r="H20" s="147"/>
      <c r="J20" s="3"/>
    </row>
    <row r="21" spans="1:10" x14ac:dyDescent="0.25">
      <c r="A21" s="12">
        <v>42709</v>
      </c>
      <c r="B21" s="6" t="s">
        <v>93</v>
      </c>
      <c r="C21" t="s">
        <v>119</v>
      </c>
      <c r="D21" s="6" t="s">
        <v>53</v>
      </c>
      <c r="E21" s="2">
        <v>5</v>
      </c>
      <c r="F21" s="61">
        <v>200</v>
      </c>
      <c r="G21" s="62">
        <f t="shared" si="0"/>
        <v>1000</v>
      </c>
      <c r="H21" s="147"/>
      <c r="J21" s="3"/>
    </row>
    <row r="22" spans="1:10" x14ac:dyDescent="0.25">
      <c r="A22" s="12">
        <v>42709</v>
      </c>
      <c r="B22" s="6" t="s">
        <v>93</v>
      </c>
      <c r="C22" t="s">
        <v>126</v>
      </c>
      <c r="D22" s="6" t="s">
        <v>53</v>
      </c>
      <c r="E22" s="2">
        <v>2</v>
      </c>
      <c r="F22" s="61">
        <v>500</v>
      </c>
      <c r="G22" s="62">
        <f t="shared" si="0"/>
        <v>1000</v>
      </c>
      <c r="H22" s="147"/>
      <c r="J22" s="3"/>
    </row>
    <row r="23" spans="1:10" x14ac:dyDescent="0.25">
      <c r="A23" s="12">
        <v>42709</v>
      </c>
      <c r="B23" s="6" t="s">
        <v>93</v>
      </c>
      <c r="C23" t="s">
        <v>105</v>
      </c>
      <c r="D23" s="6" t="s">
        <v>53</v>
      </c>
      <c r="E23" s="2">
        <v>1</v>
      </c>
      <c r="F23" s="61">
        <v>500</v>
      </c>
      <c r="G23" s="62">
        <f t="shared" si="0"/>
        <v>500</v>
      </c>
      <c r="H23" s="147"/>
      <c r="J23" s="3"/>
    </row>
    <row r="24" spans="1:10" x14ac:dyDescent="0.25">
      <c r="A24" s="12">
        <v>42709</v>
      </c>
      <c r="B24" s="6" t="s">
        <v>93</v>
      </c>
      <c r="C24" t="s">
        <v>62</v>
      </c>
      <c r="D24" s="6" t="s">
        <v>53</v>
      </c>
      <c r="E24" s="2">
        <v>1</v>
      </c>
      <c r="F24" s="61">
        <v>900</v>
      </c>
      <c r="G24" s="62">
        <f t="shared" si="0"/>
        <v>900</v>
      </c>
      <c r="H24" s="147"/>
      <c r="J24" s="3"/>
    </row>
    <row r="25" spans="1:10" x14ac:dyDescent="0.25">
      <c r="A25" s="12">
        <v>42709</v>
      </c>
      <c r="B25" s="6" t="s">
        <v>93</v>
      </c>
      <c r="C25" t="s">
        <v>112</v>
      </c>
      <c r="D25" s="6" t="s">
        <v>53</v>
      </c>
      <c r="E25" s="2">
        <v>7</v>
      </c>
      <c r="F25" s="61">
        <v>600</v>
      </c>
      <c r="G25" s="62">
        <f t="shared" si="0"/>
        <v>4200</v>
      </c>
      <c r="H25" s="147"/>
      <c r="J25" s="3"/>
    </row>
    <row r="26" spans="1:10" x14ac:dyDescent="0.25">
      <c r="A26" s="12">
        <v>42709</v>
      </c>
      <c r="B26" s="6" t="s">
        <v>93</v>
      </c>
      <c r="C26" t="s">
        <v>122</v>
      </c>
      <c r="D26" s="6" t="s">
        <v>53</v>
      </c>
      <c r="E26" s="2">
        <v>1</v>
      </c>
      <c r="F26" s="61">
        <v>1200</v>
      </c>
      <c r="G26" s="62">
        <f t="shared" si="0"/>
        <v>1200</v>
      </c>
      <c r="H26" s="147"/>
      <c r="J26" s="3"/>
    </row>
    <row r="27" spans="1:10" x14ac:dyDescent="0.25">
      <c r="A27" s="12">
        <v>42709</v>
      </c>
      <c r="B27" s="6" t="s">
        <v>93</v>
      </c>
      <c r="C27" t="s">
        <v>57</v>
      </c>
      <c r="D27" s="6" t="s">
        <v>53</v>
      </c>
      <c r="E27" s="2">
        <v>20</v>
      </c>
      <c r="F27" s="61">
        <v>200</v>
      </c>
      <c r="G27" s="62">
        <f t="shared" si="0"/>
        <v>4000</v>
      </c>
      <c r="H27" s="147"/>
      <c r="J27" s="3"/>
    </row>
    <row r="28" spans="1:10" x14ac:dyDescent="0.25">
      <c r="A28" s="12">
        <v>42709</v>
      </c>
      <c r="B28" s="6" t="s">
        <v>93</v>
      </c>
      <c r="C28" t="s">
        <v>85</v>
      </c>
      <c r="D28" s="6" t="s">
        <v>53</v>
      </c>
      <c r="E28" s="2">
        <v>14</v>
      </c>
      <c r="F28" s="61">
        <v>200</v>
      </c>
      <c r="G28" s="62">
        <f t="shared" si="0"/>
        <v>2800</v>
      </c>
      <c r="H28" s="147"/>
      <c r="J28" s="3"/>
    </row>
    <row r="29" spans="1:10" x14ac:dyDescent="0.25">
      <c r="A29" s="12">
        <v>42709</v>
      </c>
      <c r="B29" s="6" t="s">
        <v>93</v>
      </c>
      <c r="C29" t="s">
        <v>101</v>
      </c>
      <c r="D29" s="6" t="s">
        <v>53</v>
      </c>
      <c r="E29" s="2">
        <v>1</v>
      </c>
      <c r="F29" s="61">
        <v>200</v>
      </c>
      <c r="G29" s="62">
        <f t="shared" si="0"/>
        <v>200</v>
      </c>
      <c r="H29" s="147"/>
      <c r="J29" s="3"/>
    </row>
    <row r="30" spans="1:10" x14ac:dyDescent="0.25">
      <c r="A30" s="12">
        <v>42709</v>
      </c>
      <c r="B30" s="6" t="s">
        <v>93</v>
      </c>
      <c r="C30" t="s">
        <v>96</v>
      </c>
      <c r="D30" s="6" t="s">
        <v>53</v>
      </c>
      <c r="E30" s="2">
        <v>1</v>
      </c>
      <c r="F30" s="61">
        <v>200</v>
      </c>
      <c r="G30" s="62">
        <f t="shared" si="0"/>
        <v>200</v>
      </c>
      <c r="H30" s="147"/>
      <c r="J30" s="3"/>
    </row>
    <row r="31" spans="1:10" x14ac:dyDescent="0.25">
      <c r="A31" s="12">
        <v>42709</v>
      </c>
      <c r="B31" s="6" t="s">
        <v>93</v>
      </c>
      <c r="C31" t="s">
        <v>108</v>
      </c>
      <c r="D31" s="6" t="s">
        <v>53</v>
      </c>
      <c r="E31" s="2">
        <v>1</v>
      </c>
      <c r="F31" s="61">
        <v>800</v>
      </c>
      <c r="G31" s="62">
        <f t="shared" si="0"/>
        <v>800</v>
      </c>
      <c r="H31" s="147"/>
      <c r="J31" s="3"/>
    </row>
    <row r="32" spans="1:10" x14ac:dyDescent="0.25">
      <c r="A32" s="12">
        <v>42709</v>
      </c>
      <c r="B32" s="6" t="s">
        <v>93</v>
      </c>
      <c r="C32" t="s">
        <v>106</v>
      </c>
      <c r="D32" s="6" t="s">
        <v>53</v>
      </c>
      <c r="E32" s="2">
        <v>1</v>
      </c>
      <c r="F32" s="61">
        <v>900</v>
      </c>
      <c r="G32" s="62">
        <f t="shared" si="0"/>
        <v>900</v>
      </c>
      <c r="H32" s="147"/>
      <c r="J32" s="3"/>
    </row>
    <row r="33" spans="1:10" x14ac:dyDescent="0.25">
      <c r="A33" s="12">
        <v>42709</v>
      </c>
      <c r="B33" s="6" t="s">
        <v>93</v>
      </c>
      <c r="C33" t="s">
        <v>107</v>
      </c>
      <c r="D33" s="6" t="s">
        <v>53</v>
      </c>
      <c r="E33" s="2">
        <v>1</v>
      </c>
      <c r="F33" s="61">
        <v>800</v>
      </c>
      <c r="G33" s="62">
        <f t="shared" si="0"/>
        <v>800</v>
      </c>
      <c r="H33" s="147"/>
      <c r="J33" s="3"/>
    </row>
    <row r="34" spans="1:10" x14ac:dyDescent="0.25">
      <c r="A34" s="12">
        <v>42709</v>
      </c>
      <c r="B34" s="6" t="s">
        <v>93</v>
      </c>
      <c r="C34" t="s">
        <v>97</v>
      </c>
      <c r="D34" s="6" t="s">
        <v>53</v>
      </c>
      <c r="E34" s="2">
        <v>1</v>
      </c>
      <c r="F34" s="61">
        <v>200</v>
      </c>
      <c r="G34" s="62">
        <f t="shared" si="0"/>
        <v>200</v>
      </c>
      <c r="H34" s="147"/>
      <c r="J34" s="3"/>
    </row>
    <row r="35" spans="1:10" x14ac:dyDescent="0.25">
      <c r="A35" s="12">
        <v>42709</v>
      </c>
      <c r="B35" s="6" t="s">
        <v>93</v>
      </c>
      <c r="C35" t="s">
        <v>134</v>
      </c>
      <c r="D35" s="6" t="s">
        <v>53</v>
      </c>
      <c r="E35" s="2">
        <v>2</v>
      </c>
      <c r="F35" s="61">
        <v>850</v>
      </c>
      <c r="G35" s="62">
        <f t="shared" si="0"/>
        <v>1700</v>
      </c>
      <c r="H35" s="147"/>
      <c r="J35" s="3"/>
    </row>
    <row r="36" spans="1:10" x14ac:dyDescent="0.25">
      <c r="A36" s="12">
        <v>42709</v>
      </c>
      <c r="B36" s="6" t="s">
        <v>93</v>
      </c>
      <c r="C36" t="s">
        <v>87</v>
      </c>
      <c r="D36" s="6" t="s">
        <v>53</v>
      </c>
      <c r="E36" s="2">
        <v>1</v>
      </c>
      <c r="F36" s="61">
        <v>300</v>
      </c>
      <c r="G36" s="62">
        <f t="shared" ref="G36:G67" si="1">E36*F36</f>
        <v>300</v>
      </c>
      <c r="H36" s="147"/>
      <c r="J36" s="3"/>
    </row>
    <row r="37" spans="1:10" x14ac:dyDescent="0.25">
      <c r="A37" s="12">
        <v>42709</v>
      </c>
      <c r="B37" s="6" t="s">
        <v>93</v>
      </c>
      <c r="C37" t="s">
        <v>86</v>
      </c>
      <c r="D37" s="6" t="s">
        <v>53</v>
      </c>
      <c r="E37" s="2">
        <v>2</v>
      </c>
      <c r="F37" s="61">
        <v>400</v>
      </c>
      <c r="G37" s="62">
        <f t="shared" si="1"/>
        <v>800</v>
      </c>
      <c r="H37" s="147"/>
      <c r="J37" s="3"/>
    </row>
    <row r="38" spans="1:10" x14ac:dyDescent="0.25">
      <c r="A38" s="12">
        <v>42709</v>
      </c>
      <c r="B38" s="6" t="s">
        <v>93</v>
      </c>
      <c r="C38" t="s">
        <v>89</v>
      </c>
      <c r="D38" s="6" t="s">
        <v>53</v>
      </c>
      <c r="E38" s="2">
        <v>42</v>
      </c>
      <c r="F38" s="61">
        <v>300</v>
      </c>
      <c r="G38" s="62">
        <f t="shared" si="1"/>
        <v>12600</v>
      </c>
      <c r="H38" s="147"/>
      <c r="J38" s="3"/>
    </row>
    <row r="39" spans="1:10" x14ac:dyDescent="0.25">
      <c r="A39" s="12">
        <v>42709</v>
      </c>
      <c r="B39" s="6" t="s">
        <v>93</v>
      </c>
      <c r="C39" t="s">
        <v>68</v>
      </c>
      <c r="D39" s="6" t="s">
        <v>53</v>
      </c>
      <c r="E39" s="2">
        <v>1</v>
      </c>
      <c r="F39" s="61">
        <v>900</v>
      </c>
      <c r="G39" s="62">
        <f t="shared" si="1"/>
        <v>900</v>
      </c>
      <c r="H39" s="147"/>
      <c r="J39" s="3"/>
    </row>
    <row r="40" spans="1:10" x14ac:dyDescent="0.25">
      <c r="A40" s="12">
        <v>42709</v>
      </c>
      <c r="B40" s="6" t="s">
        <v>93</v>
      </c>
      <c r="C40" t="s">
        <v>88</v>
      </c>
      <c r="D40" s="6" t="s">
        <v>53</v>
      </c>
      <c r="E40" s="2">
        <v>1</v>
      </c>
      <c r="F40" s="61">
        <v>800</v>
      </c>
      <c r="G40" s="62">
        <f t="shared" si="1"/>
        <v>800</v>
      </c>
      <c r="H40" s="147"/>
      <c r="J40" s="3"/>
    </row>
    <row r="41" spans="1:10" x14ac:dyDescent="0.25">
      <c r="A41" s="12">
        <v>42709</v>
      </c>
      <c r="B41" s="6" t="s">
        <v>93</v>
      </c>
      <c r="C41" t="s">
        <v>63</v>
      </c>
      <c r="D41" s="6" t="s">
        <v>53</v>
      </c>
      <c r="E41" s="2">
        <v>8</v>
      </c>
      <c r="F41" s="61">
        <v>200</v>
      </c>
      <c r="G41" s="62">
        <f t="shared" si="1"/>
        <v>1600</v>
      </c>
      <c r="H41" s="147"/>
      <c r="J41" s="3"/>
    </row>
    <row r="42" spans="1:10" x14ac:dyDescent="0.25">
      <c r="A42" s="12">
        <v>42709</v>
      </c>
      <c r="B42" s="6" t="s">
        <v>93</v>
      </c>
      <c r="C42" t="s">
        <v>67</v>
      </c>
      <c r="D42" s="6" t="s">
        <v>53</v>
      </c>
      <c r="E42" s="2">
        <v>3</v>
      </c>
      <c r="F42" s="61">
        <v>200</v>
      </c>
      <c r="G42" s="62">
        <f t="shared" si="1"/>
        <v>600</v>
      </c>
      <c r="H42" s="147"/>
      <c r="J42" s="3"/>
    </row>
    <row r="43" spans="1:10" x14ac:dyDescent="0.25">
      <c r="A43" s="12">
        <v>42709</v>
      </c>
      <c r="B43" s="6" t="s">
        <v>93</v>
      </c>
      <c r="C43" t="s">
        <v>73</v>
      </c>
      <c r="D43" s="6" t="s">
        <v>53</v>
      </c>
      <c r="E43" s="2">
        <v>1</v>
      </c>
      <c r="F43" s="61">
        <v>150</v>
      </c>
      <c r="G43" s="62">
        <f t="shared" si="1"/>
        <v>150</v>
      </c>
      <c r="H43" s="147"/>
      <c r="J43" s="3"/>
    </row>
    <row r="44" spans="1:10" x14ac:dyDescent="0.25">
      <c r="A44" s="12">
        <v>42709</v>
      </c>
      <c r="B44" s="6" t="s">
        <v>93</v>
      </c>
      <c r="C44" t="s">
        <v>81</v>
      </c>
      <c r="D44" s="6" t="s">
        <v>53</v>
      </c>
      <c r="E44" s="2">
        <v>1</v>
      </c>
      <c r="F44" s="61">
        <v>600</v>
      </c>
      <c r="G44" s="62">
        <f t="shared" si="1"/>
        <v>600</v>
      </c>
      <c r="H44" s="147"/>
      <c r="J44" s="3"/>
    </row>
    <row r="45" spans="1:10" x14ac:dyDescent="0.25">
      <c r="A45" s="12">
        <v>42709</v>
      </c>
      <c r="B45" s="6" t="s">
        <v>93</v>
      </c>
      <c r="C45" t="s">
        <v>82</v>
      </c>
      <c r="D45" s="6" t="s">
        <v>53</v>
      </c>
      <c r="E45" s="2">
        <v>2</v>
      </c>
      <c r="F45" s="61">
        <v>500</v>
      </c>
      <c r="G45" s="62">
        <f t="shared" si="1"/>
        <v>1000</v>
      </c>
      <c r="H45" s="147"/>
      <c r="J45" s="3"/>
    </row>
    <row r="46" spans="1:10" x14ac:dyDescent="0.25">
      <c r="A46" s="12">
        <v>42709</v>
      </c>
      <c r="B46" s="6" t="s">
        <v>93</v>
      </c>
      <c r="C46" t="s">
        <v>70</v>
      </c>
      <c r="D46" s="6" t="s">
        <v>53</v>
      </c>
      <c r="E46" s="2">
        <v>10</v>
      </c>
      <c r="F46" s="61">
        <v>300</v>
      </c>
      <c r="G46" s="62">
        <f t="shared" si="1"/>
        <v>3000</v>
      </c>
      <c r="H46" s="147"/>
      <c r="J46" s="3"/>
    </row>
    <row r="47" spans="1:10" x14ac:dyDescent="0.25">
      <c r="A47" s="12">
        <v>42709</v>
      </c>
      <c r="B47" s="6" t="s">
        <v>93</v>
      </c>
      <c r="C47" t="s">
        <v>69</v>
      </c>
      <c r="D47" s="6" t="s">
        <v>53</v>
      </c>
      <c r="E47" s="2">
        <v>4</v>
      </c>
      <c r="F47" s="61">
        <v>300</v>
      </c>
      <c r="G47" s="62">
        <f t="shared" si="1"/>
        <v>1200</v>
      </c>
      <c r="H47" s="147"/>
      <c r="J47" s="3"/>
    </row>
    <row r="48" spans="1:10" x14ac:dyDescent="0.25">
      <c r="A48" s="12">
        <v>42709</v>
      </c>
      <c r="B48" s="6" t="s">
        <v>93</v>
      </c>
      <c r="C48" t="s">
        <v>66</v>
      </c>
      <c r="D48" s="6" t="s">
        <v>53</v>
      </c>
      <c r="E48" s="2">
        <v>1</v>
      </c>
      <c r="F48" s="61">
        <v>400</v>
      </c>
      <c r="G48" s="62">
        <f t="shared" si="1"/>
        <v>400</v>
      </c>
      <c r="H48" s="147"/>
      <c r="J48" s="3"/>
    </row>
    <row r="49" spans="1:10" x14ac:dyDescent="0.25">
      <c r="A49" s="12">
        <v>42709</v>
      </c>
      <c r="B49" s="6" t="s">
        <v>93</v>
      </c>
      <c r="C49" t="s">
        <v>127</v>
      </c>
      <c r="D49" s="6" t="s">
        <v>53</v>
      </c>
      <c r="E49" s="2">
        <v>1</v>
      </c>
      <c r="F49" s="61">
        <v>500</v>
      </c>
      <c r="G49" s="62">
        <f t="shared" si="1"/>
        <v>500</v>
      </c>
      <c r="H49" s="147"/>
      <c r="J49" s="3"/>
    </row>
    <row r="50" spans="1:10" x14ac:dyDescent="0.25">
      <c r="A50" s="12">
        <v>42709</v>
      </c>
      <c r="B50" s="6" t="s">
        <v>93</v>
      </c>
      <c r="C50" t="s">
        <v>103</v>
      </c>
      <c r="D50" s="6" t="s">
        <v>53</v>
      </c>
      <c r="E50" s="2">
        <v>1</v>
      </c>
      <c r="F50" s="61">
        <v>1500</v>
      </c>
      <c r="G50" s="62">
        <f t="shared" si="1"/>
        <v>1500</v>
      </c>
      <c r="H50" s="147"/>
      <c r="J50" s="3"/>
    </row>
    <row r="51" spans="1:10" x14ac:dyDescent="0.25">
      <c r="A51" s="12">
        <v>42709</v>
      </c>
      <c r="B51" s="6" t="s">
        <v>93</v>
      </c>
      <c r="C51" t="s">
        <v>104</v>
      </c>
      <c r="D51" s="6" t="s">
        <v>53</v>
      </c>
      <c r="E51" s="2">
        <v>1</v>
      </c>
      <c r="F51" s="61">
        <v>2000</v>
      </c>
      <c r="G51" s="62">
        <f t="shared" si="1"/>
        <v>2000</v>
      </c>
      <c r="H51" s="147"/>
      <c r="J51" s="3"/>
    </row>
    <row r="52" spans="1:10" x14ac:dyDescent="0.25">
      <c r="A52" s="12">
        <v>42709</v>
      </c>
      <c r="B52" s="6" t="s">
        <v>93</v>
      </c>
      <c r="C52" t="s">
        <v>102</v>
      </c>
      <c r="D52" s="6" t="s">
        <v>53</v>
      </c>
      <c r="E52" s="2">
        <v>1</v>
      </c>
      <c r="F52" s="61">
        <v>500</v>
      </c>
      <c r="G52" s="62">
        <f t="shared" si="1"/>
        <v>500</v>
      </c>
      <c r="H52" s="147"/>
      <c r="J52" s="3"/>
    </row>
    <row r="53" spans="1:10" x14ac:dyDescent="0.25">
      <c r="A53" s="12">
        <v>42709</v>
      </c>
      <c r="B53" s="6" t="s">
        <v>93</v>
      </c>
      <c r="C53" t="s">
        <v>65</v>
      </c>
      <c r="D53" s="6" t="s">
        <v>53</v>
      </c>
      <c r="E53" s="2">
        <v>1</v>
      </c>
      <c r="F53" s="61">
        <v>500</v>
      </c>
      <c r="G53" s="62">
        <f t="shared" si="1"/>
        <v>500</v>
      </c>
      <c r="H53" s="147"/>
      <c r="J53" s="3"/>
    </row>
    <row r="54" spans="1:10" x14ac:dyDescent="0.25">
      <c r="A54" s="12">
        <v>42709</v>
      </c>
      <c r="B54" s="6" t="s">
        <v>93</v>
      </c>
      <c r="C54" t="s">
        <v>77</v>
      </c>
      <c r="D54" s="6" t="s">
        <v>53</v>
      </c>
      <c r="E54" s="2">
        <v>1</v>
      </c>
      <c r="F54" s="61">
        <v>2800</v>
      </c>
      <c r="G54" s="62">
        <f t="shared" si="1"/>
        <v>2800</v>
      </c>
      <c r="H54" s="147"/>
      <c r="J54" s="3"/>
    </row>
    <row r="55" spans="1:10" x14ac:dyDescent="0.25">
      <c r="A55" s="12">
        <v>42709</v>
      </c>
      <c r="B55" s="6" t="s">
        <v>93</v>
      </c>
      <c r="C55" t="s">
        <v>79</v>
      </c>
      <c r="D55" s="6" t="s">
        <v>53</v>
      </c>
      <c r="E55" s="2">
        <v>1</v>
      </c>
      <c r="F55" s="61">
        <v>3200</v>
      </c>
      <c r="G55" s="62">
        <f t="shared" si="1"/>
        <v>3200</v>
      </c>
      <c r="H55" s="147"/>
      <c r="J55" s="3"/>
    </row>
    <row r="56" spans="1:10" x14ac:dyDescent="0.25">
      <c r="A56" s="12">
        <v>42709</v>
      </c>
      <c r="B56" s="6" t="s">
        <v>93</v>
      </c>
      <c r="C56" t="s">
        <v>78</v>
      </c>
      <c r="D56" s="6" t="s">
        <v>53</v>
      </c>
      <c r="E56" s="2">
        <v>1</v>
      </c>
      <c r="F56" s="61">
        <v>3000</v>
      </c>
      <c r="G56" s="62">
        <f t="shared" si="1"/>
        <v>3000</v>
      </c>
      <c r="H56" s="147"/>
      <c r="J56" s="3"/>
    </row>
    <row r="57" spans="1:10" x14ac:dyDescent="0.25">
      <c r="A57" s="12">
        <v>42709</v>
      </c>
      <c r="B57" s="6" t="s">
        <v>93</v>
      </c>
      <c r="C57" t="s">
        <v>98</v>
      </c>
      <c r="D57" s="6" t="s">
        <v>53</v>
      </c>
      <c r="E57" s="2">
        <v>1</v>
      </c>
      <c r="F57" s="61">
        <v>1800</v>
      </c>
      <c r="G57" s="62">
        <f t="shared" si="1"/>
        <v>1800</v>
      </c>
      <c r="H57" s="147"/>
      <c r="J57" s="3"/>
    </row>
    <row r="58" spans="1:10" x14ac:dyDescent="0.25">
      <c r="A58" s="12">
        <v>42709</v>
      </c>
      <c r="B58" s="6" t="s">
        <v>93</v>
      </c>
      <c r="C58" t="s">
        <v>99</v>
      </c>
      <c r="D58" s="6" t="s">
        <v>53</v>
      </c>
      <c r="E58" s="2">
        <v>1</v>
      </c>
      <c r="F58" s="61">
        <v>500</v>
      </c>
      <c r="G58" s="62">
        <f t="shared" si="1"/>
        <v>500</v>
      </c>
      <c r="H58" s="147"/>
      <c r="J58" s="3"/>
    </row>
    <row r="59" spans="1:10" x14ac:dyDescent="0.25">
      <c r="A59" s="12">
        <v>42709</v>
      </c>
      <c r="B59" s="6" t="s">
        <v>93</v>
      </c>
      <c r="C59" t="s">
        <v>64</v>
      </c>
      <c r="D59" s="6" t="s">
        <v>53</v>
      </c>
      <c r="E59" s="2">
        <v>4</v>
      </c>
      <c r="F59" s="61">
        <v>300</v>
      </c>
      <c r="G59" s="62">
        <f t="shared" si="1"/>
        <v>1200</v>
      </c>
      <c r="H59" s="147"/>
      <c r="J59" s="3"/>
    </row>
    <row r="60" spans="1:10" x14ac:dyDescent="0.25">
      <c r="A60" s="12">
        <v>42709</v>
      </c>
      <c r="B60" s="6" t="s">
        <v>93</v>
      </c>
      <c r="C60" t="s">
        <v>121</v>
      </c>
      <c r="D60" s="6" t="s">
        <v>53</v>
      </c>
      <c r="E60" s="2">
        <v>1</v>
      </c>
      <c r="F60" s="61">
        <v>600</v>
      </c>
      <c r="G60" s="62">
        <f t="shared" si="1"/>
        <v>600</v>
      </c>
      <c r="H60" s="147"/>
      <c r="J60" s="3"/>
    </row>
    <row r="61" spans="1:10" x14ac:dyDescent="0.25">
      <c r="A61" s="12">
        <v>42709</v>
      </c>
      <c r="B61" s="6" t="s">
        <v>93</v>
      </c>
      <c r="C61" t="s">
        <v>110</v>
      </c>
      <c r="D61" s="6" t="s">
        <v>53</v>
      </c>
      <c r="E61" s="2">
        <v>2</v>
      </c>
      <c r="F61" s="61">
        <v>200</v>
      </c>
      <c r="G61" s="62">
        <f t="shared" si="1"/>
        <v>400</v>
      </c>
      <c r="H61" s="147"/>
      <c r="J61" s="3"/>
    </row>
    <row r="62" spans="1:10" x14ac:dyDescent="0.25">
      <c r="A62" s="12">
        <v>42709</v>
      </c>
      <c r="B62" s="6" t="s">
        <v>93</v>
      </c>
      <c r="C62" t="s">
        <v>109</v>
      </c>
      <c r="D62" s="6" t="s">
        <v>53</v>
      </c>
      <c r="E62" s="2">
        <v>1</v>
      </c>
      <c r="F62" s="61">
        <v>600</v>
      </c>
      <c r="G62" s="62">
        <f t="shared" si="1"/>
        <v>600</v>
      </c>
      <c r="H62" s="147"/>
      <c r="J62" s="3"/>
    </row>
    <row r="63" spans="1:10" x14ac:dyDescent="0.25">
      <c r="A63" s="12">
        <v>42711</v>
      </c>
      <c r="B63" s="6" t="s">
        <v>93</v>
      </c>
      <c r="C63" t="s">
        <v>132</v>
      </c>
      <c r="D63" s="6" t="s">
        <v>53</v>
      </c>
      <c r="E63" s="2">
        <v>1</v>
      </c>
      <c r="F63" s="61">
        <v>700</v>
      </c>
      <c r="G63" s="62">
        <f t="shared" si="1"/>
        <v>700</v>
      </c>
      <c r="H63" s="147"/>
      <c r="J63" s="3"/>
    </row>
    <row r="64" spans="1:10" x14ac:dyDescent="0.25">
      <c r="A64" s="12">
        <v>42711</v>
      </c>
      <c r="B64" s="6" t="s">
        <v>130</v>
      </c>
      <c r="C64" t="s">
        <v>75</v>
      </c>
      <c r="D64" s="6" t="s">
        <v>53</v>
      </c>
      <c r="E64" s="2">
        <v>2</v>
      </c>
      <c r="F64" s="61">
        <v>2200</v>
      </c>
      <c r="G64" s="62">
        <f t="shared" si="1"/>
        <v>4400</v>
      </c>
      <c r="H64" s="147"/>
      <c r="J64" s="3"/>
    </row>
    <row r="65" spans="1:10" x14ac:dyDescent="0.25">
      <c r="A65" s="12">
        <v>42711</v>
      </c>
      <c r="B65" s="6" t="s">
        <v>130</v>
      </c>
      <c r="C65" t="s">
        <v>90</v>
      </c>
      <c r="D65" s="6" t="s">
        <v>53</v>
      </c>
      <c r="E65" s="2">
        <v>2</v>
      </c>
      <c r="F65" s="61">
        <v>300</v>
      </c>
      <c r="G65" s="62">
        <f t="shared" si="1"/>
        <v>600</v>
      </c>
      <c r="H65" s="147"/>
      <c r="J65" s="3"/>
    </row>
    <row r="66" spans="1:10" x14ac:dyDescent="0.25">
      <c r="A66" s="12">
        <v>42711</v>
      </c>
      <c r="B66" s="6" t="s">
        <v>130</v>
      </c>
      <c r="C66" t="s">
        <v>120</v>
      </c>
      <c r="D66" s="6" t="s">
        <v>53</v>
      </c>
      <c r="E66" s="2">
        <v>1</v>
      </c>
      <c r="F66" s="61">
        <v>600</v>
      </c>
      <c r="G66" s="62">
        <f t="shared" si="1"/>
        <v>600</v>
      </c>
      <c r="H66" s="147"/>
      <c r="J66" s="3"/>
    </row>
    <row r="67" spans="1:10" x14ac:dyDescent="0.25">
      <c r="A67" s="12">
        <v>42711</v>
      </c>
      <c r="B67" s="6" t="s">
        <v>130</v>
      </c>
      <c r="C67" t="s">
        <v>113</v>
      </c>
      <c r="D67" s="6" t="s">
        <v>53</v>
      </c>
      <c r="E67" s="2">
        <v>1</v>
      </c>
      <c r="F67" s="61">
        <v>400</v>
      </c>
      <c r="G67" s="62">
        <f t="shared" si="1"/>
        <v>400</v>
      </c>
      <c r="H67" s="147"/>
      <c r="J67" s="3"/>
    </row>
    <row r="68" spans="1:10" x14ac:dyDescent="0.25">
      <c r="A68" s="12">
        <v>42712</v>
      </c>
      <c r="B68" s="6" t="s">
        <v>133</v>
      </c>
      <c r="C68" t="s">
        <v>75</v>
      </c>
      <c r="D68" s="6" t="s">
        <v>53</v>
      </c>
      <c r="E68" s="2">
        <v>1</v>
      </c>
      <c r="F68" s="61">
        <v>2200</v>
      </c>
      <c r="G68" s="62">
        <f t="shared" ref="G68:G91" si="2">E68*F68</f>
        <v>2200</v>
      </c>
      <c r="H68" s="147"/>
      <c r="J68" s="3"/>
    </row>
    <row r="69" spans="1:10" x14ac:dyDescent="0.25">
      <c r="A69" s="12">
        <v>42712</v>
      </c>
      <c r="B69" s="6" t="s">
        <v>133</v>
      </c>
      <c r="C69" t="s">
        <v>79</v>
      </c>
      <c r="D69" s="6" t="s">
        <v>53</v>
      </c>
      <c r="E69" s="2">
        <v>1</v>
      </c>
      <c r="F69" s="61">
        <v>3200</v>
      </c>
      <c r="G69" s="62">
        <f t="shared" si="2"/>
        <v>3200</v>
      </c>
      <c r="H69" s="147"/>
      <c r="J69" s="3"/>
    </row>
    <row r="70" spans="1:10" x14ac:dyDescent="0.25">
      <c r="A70" s="12">
        <v>42714</v>
      </c>
      <c r="B70" s="6" t="s">
        <v>143</v>
      </c>
      <c r="C70" t="s">
        <v>97</v>
      </c>
      <c r="D70" s="6" t="s">
        <v>53</v>
      </c>
      <c r="E70" s="2">
        <v>10</v>
      </c>
      <c r="F70" s="61">
        <v>200</v>
      </c>
      <c r="G70" s="62">
        <f t="shared" si="2"/>
        <v>2000</v>
      </c>
      <c r="H70" s="147"/>
      <c r="J70" s="3"/>
    </row>
    <row r="71" spans="1:10" x14ac:dyDescent="0.25">
      <c r="A71" s="12">
        <v>42714</v>
      </c>
      <c r="B71" s="6" t="s">
        <v>144</v>
      </c>
      <c r="C71" t="s">
        <v>92</v>
      </c>
      <c r="D71" s="6" t="s">
        <v>53</v>
      </c>
      <c r="E71" s="2">
        <v>10</v>
      </c>
      <c r="F71" s="61">
        <v>250</v>
      </c>
      <c r="G71" s="62">
        <f t="shared" si="2"/>
        <v>2500</v>
      </c>
      <c r="H71" s="147"/>
      <c r="J71" s="3"/>
    </row>
    <row r="72" spans="1:10" x14ac:dyDescent="0.25">
      <c r="A72" s="12">
        <v>42714</v>
      </c>
      <c r="B72" s="6" t="s">
        <v>144</v>
      </c>
      <c r="C72" t="s">
        <v>146</v>
      </c>
      <c r="D72" s="6" t="s">
        <v>53</v>
      </c>
      <c r="E72" s="2">
        <v>1</v>
      </c>
      <c r="F72" s="61">
        <v>300</v>
      </c>
      <c r="G72" s="62">
        <f t="shared" si="2"/>
        <v>300</v>
      </c>
      <c r="H72" s="147"/>
      <c r="J72" s="3"/>
    </row>
    <row r="73" spans="1:10" x14ac:dyDescent="0.25">
      <c r="A73" s="12">
        <v>42714</v>
      </c>
      <c r="B73" s="6" t="s">
        <v>144</v>
      </c>
      <c r="C73" t="s">
        <v>125</v>
      </c>
      <c r="D73" s="6" t="s">
        <v>53</v>
      </c>
      <c r="E73" s="2">
        <v>1</v>
      </c>
      <c r="F73" s="61">
        <v>200</v>
      </c>
      <c r="G73" s="62">
        <f t="shared" si="2"/>
        <v>200</v>
      </c>
      <c r="H73" s="147"/>
      <c r="J73" s="3"/>
    </row>
    <row r="74" spans="1:10" x14ac:dyDescent="0.25">
      <c r="A74" s="12">
        <v>42714</v>
      </c>
      <c r="B74" s="6" t="s">
        <v>144</v>
      </c>
      <c r="C74" t="s">
        <v>148</v>
      </c>
      <c r="D74" s="6" t="s">
        <v>53</v>
      </c>
      <c r="E74" s="2">
        <v>2</v>
      </c>
      <c r="F74" s="61">
        <v>900</v>
      </c>
      <c r="G74" s="62">
        <f t="shared" si="2"/>
        <v>1800</v>
      </c>
      <c r="H74" s="147"/>
      <c r="J74" s="3"/>
    </row>
    <row r="75" spans="1:10" x14ac:dyDescent="0.25">
      <c r="A75" s="12">
        <v>42714</v>
      </c>
      <c r="B75" s="6" t="s">
        <v>144</v>
      </c>
      <c r="C75" t="s">
        <v>96</v>
      </c>
      <c r="D75" s="6" t="s">
        <v>53</v>
      </c>
      <c r="E75" s="2">
        <v>10</v>
      </c>
      <c r="F75" s="61">
        <v>200</v>
      </c>
      <c r="G75" s="62">
        <f t="shared" si="2"/>
        <v>2000</v>
      </c>
      <c r="H75" s="147"/>
      <c r="J75" s="3"/>
    </row>
    <row r="76" spans="1:10" x14ac:dyDescent="0.25">
      <c r="A76" s="12">
        <v>42714</v>
      </c>
      <c r="B76" s="6" t="s">
        <v>144</v>
      </c>
      <c r="C76" t="s">
        <v>145</v>
      </c>
      <c r="D76" s="6" t="s">
        <v>53</v>
      </c>
      <c r="E76" s="2">
        <v>2</v>
      </c>
      <c r="F76" s="61">
        <v>600</v>
      </c>
      <c r="G76" s="62">
        <f t="shared" si="2"/>
        <v>1200</v>
      </c>
      <c r="H76" s="147"/>
      <c r="J76" s="3"/>
    </row>
    <row r="77" spans="1:10" x14ac:dyDescent="0.25">
      <c r="A77" s="12">
        <v>42714</v>
      </c>
      <c r="B77" s="6" t="s">
        <v>144</v>
      </c>
      <c r="C77" t="s">
        <v>147</v>
      </c>
      <c r="D77" s="6" t="s">
        <v>53</v>
      </c>
      <c r="E77" s="2">
        <v>5</v>
      </c>
      <c r="F77" s="61">
        <v>200</v>
      </c>
      <c r="G77" s="62">
        <f t="shared" si="2"/>
        <v>1000</v>
      </c>
      <c r="H77" s="147"/>
      <c r="J77" s="3"/>
    </row>
    <row r="78" spans="1:10" x14ac:dyDescent="0.25">
      <c r="A78" s="12">
        <v>42714</v>
      </c>
      <c r="B78" s="6" t="s">
        <v>144</v>
      </c>
      <c r="C78" t="s">
        <v>150</v>
      </c>
      <c r="D78" s="6" t="s">
        <v>53</v>
      </c>
      <c r="E78" s="2">
        <v>2</v>
      </c>
      <c r="F78" s="61">
        <v>400</v>
      </c>
      <c r="G78" s="62">
        <f t="shared" si="2"/>
        <v>800</v>
      </c>
      <c r="H78" s="147"/>
      <c r="J78" s="3"/>
    </row>
    <row r="79" spans="1:10" x14ac:dyDescent="0.25">
      <c r="A79" s="12">
        <v>42714</v>
      </c>
      <c r="B79" s="6" t="s">
        <v>144</v>
      </c>
      <c r="C79" t="s">
        <v>149</v>
      </c>
      <c r="D79" s="6" t="s">
        <v>53</v>
      </c>
      <c r="E79" s="2">
        <v>1</v>
      </c>
      <c r="F79" s="61">
        <v>2200</v>
      </c>
      <c r="G79" s="62">
        <f t="shared" si="2"/>
        <v>2200</v>
      </c>
      <c r="H79" s="147"/>
      <c r="J79" s="3"/>
    </row>
    <row r="80" spans="1:10" x14ac:dyDescent="0.25">
      <c r="A80" s="12">
        <v>42715</v>
      </c>
      <c r="B80" s="6" t="s">
        <v>151</v>
      </c>
      <c r="C80" t="s">
        <v>80</v>
      </c>
      <c r="D80" s="6" t="s">
        <v>53</v>
      </c>
      <c r="E80" s="2">
        <v>1</v>
      </c>
      <c r="F80" s="61">
        <v>600</v>
      </c>
      <c r="G80" s="62">
        <f t="shared" si="2"/>
        <v>600</v>
      </c>
      <c r="H80" s="147"/>
      <c r="J80" s="3"/>
    </row>
    <row r="81" spans="1:10" x14ac:dyDescent="0.25">
      <c r="A81" s="12">
        <v>42716</v>
      </c>
      <c r="B81" s="6" t="s">
        <v>152</v>
      </c>
      <c r="C81" t="s">
        <v>132</v>
      </c>
      <c r="D81" s="6" t="s">
        <v>53</v>
      </c>
      <c r="E81" s="2">
        <v>2</v>
      </c>
      <c r="F81" s="61">
        <v>700</v>
      </c>
      <c r="G81" s="62">
        <f t="shared" si="2"/>
        <v>1400</v>
      </c>
      <c r="H81" s="147"/>
      <c r="J81" s="3"/>
    </row>
    <row r="82" spans="1:10" x14ac:dyDescent="0.25">
      <c r="A82" s="12">
        <v>42717</v>
      </c>
      <c r="B82" s="6" t="s">
        <v>154</v>
      </c>
      <c r="C82" t="s">
        <v>75</v>
      </c>
      <c r="D82" s="6" t="s">
        <v>53</v>
      </c>
      <c r="E82" s="2">
        <v>3</v>
      </c>
      <c r="F82" s="61">
        <v>2200</v>
      </c>
      <c r="G82" s="62">
        <f t="shared" si="2"/>
        <v>6600</v>
      </c>
      <c r="H82" s="147"/>
      <c r="J82" s="3"/>
    </row>
    <row r="83" spans="1:10" x14ac:dyDescent="0.25">
      <c r="A83" s="12">
        <v>42717</v>
      </c>
      <c r="B83" s="6" t="s">
        <v>154</v>
      </c>
      <c r="C83" t="s">
        <v>153</v>
      </c>
      <c r="D83" s="6" t="s">
        <v>53</v>
      </c>
      <c r="E83" s="2">
        <v>2</v>
      </c>
      <c r="F83" s="61">
        <v>700</v>
      </c>
      <c r="G83" s="62">
        <f t="shared" si="2"/>
        <v>1400</v>
      </c>
      <c r="H83" s="147"/>
      <c r="J83" s="3"/>
    </row>
    <row r="84" spans="1:10" x14ac:dyDescent="0.25">
      <c r="A84" s="12">
        <v>42718</v>
      </c>
      <c r="B84" s="6" t="s">
        <v>155</v>
      </c>
      <c r="C84" t="s">
        <v>80</v>
      </c>
      <c r="D84" s="6" t="s">
        <v>53</v>
      </c>
      <c r="E84" s="2">
        <v>1</v>
      </c>
      <c r="F84" s="61">
        <v>600</v>
      </c>
      <c r="G84" s="62">
        <f t="shared" si="2"/>
        <v>600</v>
      </c>
      <c r="H84" s="147"/>
      <c r="J84" s="3"/>
    </row>
    <row r="85" spans="1:10" x14ac:dyDescent="0.25">
      <c r="A85" s="12">
        <v>42718</v>
      </c>
      <c r="B85" s="6" t="s">
        <v>155</v>
      </c>
      <c r="C85" t="s">
        <v>120</v>
      </c>
      <c r="D85" s="6" t="s">
        <v>53</v>
      </c>
      <c r="E85" s="2">
        <v>2</v>
      </c>
      <c r="F85" s="61">
        <v>700</v>
      </c>
      <c r="G85" s="62">
        <f t="shared" si="2"/>
        <v>1400</v>
      </c>
      <c r="H85" s="147"/>
      <c r="J85" s="3"/>
    </row>
    <row r="86" spans="1:10" x14ac:dyDescent="0.25">
      <c r="A86" s="12">
        <v>42718</v>
      </c>
      <c r="B86" s="6" t="s">
        <v>155</v>
      </c>
      <c r="C86" t="s">
        <v>156</v>
      </c>
      <c r="D86" s="6" t="s">
        <v>53</v>
      </c>
      <c r="E86" s="2">
        <v>1</v>
      </c>
      <c r="F86" s="61">
        <v>1200</v>
      </c>
      <c r="G86" s="62">
        <f t="shared" si="2"/>
        <v>1200</v>
      </c>
      <c r="H86" s="147"/>
      <c r="J86" s="3"/>
    </row>
    <row r="87" spans="1:10" x14ac:dyDescent="0.25">
      <c r="A87" s="12">
        <v>42719</v>
      </c>
      <c r="B87" s="6" t="s">
        <v>159</v>
      </c>
      <c r="C87" t="s">
        <v>158</v>
      </c>
      <c r="D87" s="6" t="s">
        <v>53</v>
      </c>
      <c r="E87" s="2">
        <v>1</v>
      </c>
      <c r="F87" s="61">
        <v>600</v>
      </c>
      <c r="G87" s="62">
        <f t="shared" si="2"/>
        <v>600</v>
      </c>
      <c r="H87" s="147"/>
      <c r="J87" s="3"/>
    </row>
    <row r="88" spans="1:10" x14ac:dyDescent="0.25">
      <c r="A88" s="12">
        <v>42719</v>
      </c>
      <c r="B88" s="6" t="s">
        <v>159</v>
      </c>
      <c r="C88" t="s">
        <v>134</v>
      </c>
      <c r="D88" s="6" t="s">
        <v>53</v>
      </c>
      <c r="E88" s="2">
        <v>1</v>
      </c>
      <c r="F88" s="61">
        <v>850</v>
      </c>
      <c r="G88" s="62">
        <f t="shared" si="2"/>
        <v>850</v>
      </c>
      <c r="H88" s="147"/>
      <c r="J88" s="3"/>
    </row>
    <row r="89" spans="1:10" x14ac:dyDescent="0.25">
      <c r="A89" s="12">
        <v>42721</v>
      </c>
      <c r="B89" s="6" t="s">
        <v>160</v>
      </c>
      <c r="C89" t="s">
        <v>145</v>
      </c>
      <c r="D89" s="6" t="s">
        <v>53</v>
      </c>
      <c r="E89" s="2">
        <v>2</v>
      </c>
      <c r="F89" s="61">
        <v>600</v>
      </c>
      <c r="G89" s="62">
        <f t="shared" si="2"/>
        <v>1200</v>
      </c>
      <c r="H89" s="147"/>
      <c r="J89" s="3"/>
    </row>
    <row r="90" spans="1:10" x14ac:dyDescent="0.25">
      <c r="A90" s="12">
        <v>42722</v>
      </c>
      <c r="B90" s="6" t="s">
        <v>161</v>
      </c>
      <c r="C90" t="s">
        <v>136</v>
      </c>
      <c r="D90" s="6" t="s">
        <v>53</v>
      </c>
      <c r="E90" s="2">
        <v>12</v>
      </c>
      <c r="F90" s="61">
        <v>200</v>
      </c>
      <c r="G90" s="62">
        <f t="shared" si="2"/>
        <v>2400</v>
      </c>
      <c r="H90" s="147"/>
      <c r="J90" s="3"/>
    </row>
    <row r="91" spans="1:10" x14ac:dyDescent="0.25">
      <c r="A91" s="12">
        <v>42722</v>
      </c>
      <c r="B91" s="6" t="s">
        <v>161</v>
      </c>
      <c r="C91" t="s">
        <v>106</v>
      </c>
      <c r="D91" s="6" t="s">
        <v>53</v>
      </c>
      <c r="E91" s="2">
        <v>1</v>
      </c>
      <c r="F91" s="61">
        <v>900</v>
      </c>
      <c r="G91" s="62">
        <f t="shared" si="2"/>
        <v>900</v>
      </c>
      <c r="H91" s="147"/>
      <c r="J91" s="3"/>
    </row>
    <row r="92" spans="1:10" x14ac:dyDescent="0.25">
      <c r="A92" s="12">
        <v>42722</v>
      </c>
      <c r="B92" s="6" t="s">
        <v>161</v>
      </c>
      <c r="C92" t="s">
        <v>162</v>
      </c>
      <c r="D92" s="6" t="s">
        <v>53</v>
      </c>
      <c r="E92" s="2">
        <v>1</v>
      </c>
      <c r="F92" s="61">
        <v>800</v>
      </c>
      <c r="G92" s="62">
        <v>800</v>
      </c>
      <c r="H92" s="147"/>
      <c r="J92" s="3"/>
    </row>
    <row r="93" spans="1:10" x14ac:dyDescent="0.25">
      <c r="A93" s="12">
        <v>42722</v>
      </c>
      <c r="B93" s="6" t="s">
        <v>161</v>
      </c>
      <c r="C93" t="s">
        <v>145</v>
      </c>
      <c r="D93" s="6" t="s">
        <v>53</v>
      </c>
      <c r="E93" s="2">
        <v>1</v>
      </c>
      <c r="F93" s="61">
        <v>600</v>
      </c>
      <c r="G93" s="62">
        <f t="shared" ref="G93:G124" si="3">E93*F93</f>
        <v>600</v>
      </c>
      <c r="H93" s="147"/>
      <c r="J93" s="3"/>
    </row>
    <row r="94" spans="1:10" x14ac:dyDescent="0.25">
      <c r="A94" s="12">
        <v>42722</v>
      </c>
      <c r="B94" s="6" t="s">
        <v>161</v>
      </c>
      <c r="C94" t="s">
        <v>121</v>
      </c>
      <c r="D94" s="6" t="s">
        <v>53</v>
      </c>
      <c r="E94" s="2">
        <v>1</v>
      </c>
      <c r="F94" s="61">
        <v>600</v>
      </c>
      <c r="G94" s="62">
        <f t="shared" si="3"/>
        <v>600</v>
      </c>
      <c r="H94" s="147"/>
      <c r="J94" s="3"/>
    </row>
    <row r="95" spans="1:10" x14ac:dyDescent="0.25">
      <c r="A95" s="12">
        <v>42723</v>
      </c>
      <c r="B95" s="6" t="s">
        <v>165</v>
      </c>
      <c r="C95" t="s">
        <v>100</v>
      </c>
      <c r="D95" s="6" t="s">
        <v>53</v>
      </c>
      <c r="E95" s="2">
        <v>1</v>
      </c>
      <c r="F95" s="61">
        <v>500</v>
      </c>
      <c r="G95" s="62">
        <f t="shared" si="3"/>
        <v>500</v>
      </c>
      <c r="H95" s="147"/>
      <c r="J95" s="3"/>
    </row>
    <row r="96" spans="1:10" x14ac:dyDescent="0.25">
      <c r="A96" s="12">
        <v>42723</v>
      </c>
      <c r="B96" s="6" t="s">
        <v>165</v>
      </c>
      <c r="C96" t="s">
        <v>145</v>
      </c>
      <c r="D96" s="6" t="s">
        <v>53</v>
      </c>
      <c r="E96" s="2">
        <v>2</v>
      </c>
      <c r="F96" s="61">
        <v>600</v>
      </c>
      <c r="G96" s="62">
        <f t="shared" si="3"/>
        <v>1200</v>
      </c>
      <c r="H96" s="147"/>
      <c r="J96" s="3"/>
    </row>
    <row r="97" spans="1:10" x14ac:dyDescent="0.25">
      <c r="A97" s="12">
        <v>42723</v>
      </c>
      <c r="B97" s="6" t="s">
        <v>165</v>
      </c>
      <c r="C97" t="s">
        <v>86</v>
      </c>
      <c r="D97" s="6" t="s">
        <v>53</v>
      </c>
      <c r="E97" s="2">
        <v>10</v>
      </c>
      <c r="F97" s="61">
        <v>400</v>
      </c>
      <c r="G97" s="62">
        <f t="shared" si="3"/>
        <v>4000</v>
      </c>
      <c r="H97" s="147"/>
      <c r="J97" s="3"/>
    </row>
    <row r="98" spans="1:10" x14ac:dyDescent="0.25">
      <c r="A98" s="12">
        <v>42724</v>
      </c>
      <c r="B98" s="6" t="s">
        <v>168</v>
      </c>
      <c r="C98" t="s">
        <v>90</v>
      </c>
      <c r="D98" s="6" t="s">
        <v>53</v>
      </c>
      <c r="E98" s="2">
        <v>3</v>
      </c>
      <c r="F98" s="61">
        <v>300</v>
      </c>
      <c r="G98" s="62">
        <f t="shared" si="3"/>
        <v>900</v>
      </c>
      <c r="H98" s="147"/>
      <c r="J98" s="3"/>
    </row>
    <row r="99" spans="1:10" x14ac:dyDescent="0.25">
      <c r="A99" s="12">
        <v>42726</v>
      </c>
      <c r="B99" s="6" t="s">
        <v>170</v>
      </c>
      <c r="C99" t="s">
        <v>169</v>
      </c>
      <c r="D99" s="6" t="s">
        <v>53</v>
      </c>
      <c r="E99" s="2">
        <v>2</v>
      </c>
      <c r="F99" s="61">
        <v>1000</v>
      </c>
      <c r="G99" s="62">
        <f t="shared" si="3"/>
        <v>2000</v>
      </c>
      <c r="H99" s="147"/>
      <c r="J99" s="3"/>
    </row>
    <row r="100" spans="1:10" x14ac:dyDescent="0.25">
      <c r="A100" s="12">
        <v>42728</v>
      </c>
      <c r="B100" s="6" t="s">
        <v>172</v>
      </c>
      <c r="C100" t="s">
        <v>145</v>
      </c>
      <c r="D100" s="6" t="s">
        <v>53</v>
      </c>
      <c r="E100" s="2">
        <v>2</v>
      </c>
      <c r="F100" s="61">
        <v>600</v>
      </c>
      <c r="G100" s="62">
        <f t="shared" si="3"/>
        <v>1200</v>
      </c>
      <c r="H100" s="147"/>
      <c r="J100" s="3"/>
    </row>
    <row r="101" spans="1:10" x14ac:dyDescent="0.25">
      <c r="A101" s="12">
        <v>42728</v>
      </c>
      <c r="B101" s="6" t="s">
        <v>171</v>
      </c>
      <c r="C101" t="s">
        <v>206</v>
      </c>
      <c r="D101" s="6" t="s">
        <v>53</v>
      </c>
      <c r="E101" s="2">
        <v>1</v>
      </c>
      <c r="F101" s="61">
        <v>300</v>
      </c>
      <c r="G101" s="62">
        <f t="shared" si="3"/>
        <v>300</v>
      </c>
      <c r="H101" s="147"/>
      <c r="J101" s="3"/>
    </row>
    <row r="102" spans="1:10" x14ac:dyDescent="0.25">
      <c r="A102" s="12">
        <v>42728</v>
      </c>
      <c r="B102" s="6" t="s">
        <v>171</v>
      </c>
      <c r="C102" t="s">
        <v>126</v>
      </c>
      <c r="D102" s="6" t="s">
        <v>53</v>
      </c>
      <c r="E102" s="2">
        <v>2</v>
      </c>
      <c r="F102" s="61">
        <v>500</v>
      </c>
      <c r="G102" s="62">
        <f t="shared" si="3"/>
        <v>1000</v>
      </c>
      <c r="H102" s="147"/>
      <c r="J102" s="3"/>
    </row>
    <row r="103" spans="1:10" x14ac:dyDescent="0.25">
      <c r="A103" s="12">
        <v>42729</v>
      </c>
      <c r="B103" s="6" t="s">
        <v>176</v>
      </c>
      <c r="C103" t="s">
        <v>175</v>
      </c>
      <c r="D103" s="6" t="s">
        <v>53</v>
      </c>
      <c r="E103" s="2">
        <v>2</v>
      </c>
      <c r="F103" s="61">
        <v>400</v>
      </c>
      <c r="G103" s="62">
        <f t="shared" si="3"/>
        <v>800</v>
      </c>
      <c r="H103" s="147"/>
      <c r="J103" s="3"/>
    </row>
    <row r="104" spans="1:10" x14ac:dyDescent="0.25">
      <c r="A104" s="12">
        <v>42729</v>
      </c>
      <c r="B104" s="6" t="s">
        <v>174</v>
      </c>
      <c r="C104" t="s">
        <v>103</v>
      </c>
      <c r="D104" s="6" t="s">
        <v>53</v>
      </c>
      <c r="E104" s="2">
        <v>1</v>
      </c>
      <c r="F104" s="61">
        <v>1500</v>
      </c>
      <c r="G104" s="62">
        <f t="shared" si="3"/>
        <v>1500</v>
      </c>
      <c r="H104" s="147"/>
      <c r="J104" s="3"/>
    </row>
    <row r="105" spans="1:10" x14ac:dyDescent="0.25">
      <c r="A105" s="12">
        <v>42729</v>
      </c>
      <c r="B105" s="6" t="s">
        <v>174</v>
      </c>
      <c r="C105" t="s">
        <v>121</v>
      </c>
      <c r="D105" s="6" t="s">
        <v>53</v>
      </c>
      <c r="E105" s="2">
        <v>3</v>
      </c>
      <c r="F105" s="61">
        <v>600</v>
      </c>
      <c r="G105" s="62">
        <f t="shared" si="3"/>
        <v>1800</v>
      </c>
      <c r="H105" s="147"/>
      <c r="J105" s="3"/>
    </row>
    <row r="106" spans="1:10" x14ac:dyDescent="0.25">
      <c r="A106" s="12">
        <v>42730</v>
      </c>
      <c r="B106" s="6" t="s">
        <v>177</v>
      </c>
      <c r="C106" t="s">
        <v>90</v>
      </c>
      <c r="D106" s="6" t="s">
        <v>53</v>
      </c>
      <c r="E106" s="2">
        <v>2</v>
      </c>
      <c r="F106" s="61">
        <v>300</v>
      </c>
      <c r="G106" s="62">
        <f t="shared" si="3"/>
        <v>600</v>
      </c>
      <c r="H106" s="147"/>
      <c r="J106" s="3"/>
    </row>
    <row r="107" spans="1:10" x14ac:dyDescent="0.25">
      <c r="A107" s="12">
        <v>42730</v>
      </c>
      <c r="B107" s="6" t="s">
        <v>177</v>
      </c>
      <c r="C107" t="s">
        <v>182</v>
      </c>
      <c r="D107" s="6" t="s">
        <v>53</v>
      </c>
      <c r="E107" s="2">
        <v>2</v>
      </c>
      <c r="F107" s="61">
        <v>400</v>
      </c>
      <c r="G107" s="62">
        <f t="shared" si="3"/>
        <v>800</v>
      </c>
      <c r="H107" s="147"/>
      <c r="J107" s="3"/>
    </row>
    <row r="108" spans="1:10" x14ac:dyDescent="0.25">
      <c r="A108" s="12">
        <v>42730</v>
      </c>
      <c r="B108" s="6" t="s">
        <v>177</v>
      </c>
      <c r="C108" t="s">
        <v>180</v>
      </c>
      <c r="D108" s="6" t="s">
        <v>53</v>
      </c>
      <c r="E108" s="2">
        <v>2</v>
      </c>
      <c r="F108" s="61">
        <v>300</v>
      </c>
      <c r="G108" s="62">
        <f t="shared" si="3"/>
        <v>600</v>
      </c>
      <c r="H108" s="147"/>
      <c r="J108" s="3"/>
    </row>
    <row r="109" spans="1:10" x14ac:dyDescent="0.25">
      <c r="A109" s="12">
        <v>42730</v>
      </c>
      <c r="B109" s="6" t="s">
        <v>177</v>
      </c>
      <c r="C109" t="s">
        <v>186</v>
      </c>
      <c r="D109" s="6" t="s">
        <v>53</v>
      </c>
      <c r="E109" s="2">
        <v>1</v>
      </c>
      <c r="F109" s="61">
        <v>1800</v>
      </c>
      <c r="G109" s="62">
        <f t="shared" si="3"/>
        <v>1800</v>
      </c>
      <c r="H109" s="147"/>
      <c r="J109" s="3"/>
    </row>
    <row r="110" spans="1:10" x14ac:dyDescent="0.25">
      <c r="A110" s="12">
        <v>42730</v>
      </c>
      <c r="B110" s="6" t="s">
        <v>177</v>
      </c>
      <c r="C110" t="s">
        <v>178</v>
      </c>
      <c r="D110" s="6" t="s">
        <v>53</v>
      </c>
      <c r="E110" s="2">
        <v>2</v>
      </c>
      <c r="F110" s="61">
        <v>400</v>
      </c>
      <c r="G110" s="62">
        <f t="shared" si="3"/>
        <v>800</v>
      </c>
      <c r="H110" s="147"/>
      <c r="J110" s="3"/>
    </row>
    <row r="111" spans="1:10" x14ac:dyDescent="0.25">
      <c r="A111" s="12">
        <v>42730</v>
      </c>
      <c r="B111" s="6" t="s">
        <v>177</v>
      </c>
      <c r="C111" t="s">
        <v>100</v>
      </c>
      <c r="D111" s="6" t="s">
        <v>53</v>
      </c>
      <c r="E111" s="2">
        <v>2</v>
      </c>
      <c r="F111" s="61">
        <v>500</v>
      </c>
      <c r="G111" s="62">
        <f t="shared" si="3"/>
        <v>1000</v>
      </c>
      <c r="H111" s="147"/>
      <c r="J111" s="3"/>
    </row>
    <row r="112" spans="1:10" x14ac:dyDescent="0.25">
      <c r="A112" s="12">
        <v>42730</v>
      </c>
      <c r="B112" s="6" t="s">
        <v>177</v>
      </c>
      <c r="C112" t="s">
        <v>175</v>
      </c>
      <c r="D112" s="6" t="s">
        <v>53</v>
      </c>
      <c r="E112" s="2">
        <v>5</v>
      </c>
      <c r="F112" s="61">
        <v>400</v>
      </c>
      <c r="G112" s="62">
        <f t="shared" si="3"/>
        <v>2000</v>
      </c>
      <c r="H112" s="147"/>
      <c r="J112" s="3"/>
    </row>
    <row r="113" spans="1:10" x14ac:dyDescent="0.25">
      <c r="A113" s="12">
        <v>42730</v>
      </c>
      <c r="B113" s="6" t="s">
        <v>177</v>
      </c>
      <c r="C113" t="s">
        <v>192</v>
      </c>
      <c r="D113" s="6" t="s">
        <v>53</v>
      </c>
      <c r="E113" s="2">
        <v>1</v>
      </c>
      <c r="F113" s="61">
        <v>1500</v>
      </c>
      <c r="G113" s="62">
        <f t="shared" si="3"/>
        <v>1500</v>
      </c>
      <c r="H113" s="147"/>
      <c r="J113" s="3"/>
    </row>
    <row r="114" spans="1:10" x14ac:dyDescent="0.25">
      <c r="A114" s="12">
        <v>42730</v>
      </c>
      <c r="B114" s="6" t="s">
        <v>177</v>
      </c>
      <c r="C114" t="s">
        <v>183</v>
      </c>
      <c r="D114" s="6" t="s">
        <v>53</v>
      </c>
      <c r="E114" s="2">
        <v>1</v>
      </c>
      <c r="F114" s="61">
        <v>600</v>
      </c>
      <c r="G114" s="62">
        <f t="shared" si="3"/>
        <v>600</v>
      </c>
      <c r="H114" s="147"/>
      <c r="J114" s="3"/>
    </row>
    <row r="115" spans="1:10" x14ac:dyDescent="0.25">
      <c r="A115" s="12">
        <v>42730</v>
      </c>
      <c r="B115" s="6" t="s">
        <v>177</v>
      </c>
      <c r="C115" t="s">
        <v>179</v>
      </c>
      <c r="D115" s="6" t="s">
        <v>53</v>
      </c>
      <c r="E115" s="2">
        <v>2</v>
      </c>
      <c r="F115" s="61">
        <v>300</v>
      </c>
      <c r="G115" s="62">
        <f t="shared" si="3"/>
        <v>600</v>
      </c>
      <c r="H115" s="147"/>
      <c r="J115" s="3"/>
    </row>
    <row r="116" spans="1:10" x14ac:dyDescent="0.25">
      <c r="A116" s="12">
        <v>42730</v>
      </c>
      <c r="B116" s="6" t="s">
        <v>177</v>
      </c>
      <c r="C116" t="s">
        <v>185</v>
      </c>
      <c r="D116" s="6" t="s">
        <v>53</v>
      </c>
      <c r="E116" s="2">
        <v>2</v>
      </c>
      <c r="F116" s="61">
        <v>150</v>
      </c>
      <c r="G116" s="62">
        <f t="shared" si="3"/>
        <v>300</v>
      </c>
      <c r="H116" s="147"/>
      <c r="J116" s="3"/>
    </row>
    <row r="117" spans="1:10" x14ac:dyDescent="0.25">
      <c r="A117" s="12">
        <v>42730</v>
      </c>
      <c r="B117" s="6" t="s">
        <v>177</v>
      </c>
      <c r="C117" t="s">
        <v>181</v>
      </c>
      <c r="D117" s="6" t="s">
        <v>53</v>
      </c>
      <c r="E117" s="2">
        <v>2</v>
      </c>
      <c r="F117" s="61">
        <v>1600</v>
      </c>
      <c r="G117" s="62">
        <f t="shared" si="3"/>
        <v>3200</v>
      </c>
      <c r="H117" s="147"/>
      <c r="J117" s="3"/>
    </row>
    <row r="118" spans="1:10" x14ac:dyDescent="0.25">
      <c r="A118" s="12">
        <v>42733</v>
      </c>
      <c r="B118" s="6" t="s">
        <v>174</v>
      </c>
      <c r="C118" t="s">
        <v>184</v>
      </c>
      <c r="D118" s="6" t="s">
        <v>53</v>
      </c>
      <c r="E118" s="2">
        <v>1</v>
      </c>
      <c r="F118" s="61">
        <v>600</v>
      </c>
      <c r="G118" s="62">
        <f t="shared" si="3"/>
        <v>600</v>
      </c>
      <c r="H118" s="147"/>
      <c r="J118" s="3"/>
    </row>
    <row r="119" spans="1:10" x14ac:dyDescent="0.25">
      <c r="A119" s="12">
        <v>42735</v>
      </c>
      <c r="B119" s="6" t="s">
        <v>187</v>
      </c>
      <c r="C119" t="s">
        <v>85</v>
      </c>
      <c r="D119" s="6" t="s">
        <v>53</v>
      </c>
      <c r="E119" s="2">
        <v>10</v>
      </c>
      <c r="F119" s="61">
        <v>200</v>
      </c>
      <c r="G119" s="62">
        <f t="shared" si="3"/>
        <v>2000</v>
      </c>
      <c r="H119" s="147"/>
      <c r="J119" s="3"/>
    </row>
    <row r="120" spans="1:10" x14ac:dyDescent="0.25">
      <c r="A120" s="12">
        <v>42735</v>
      </c>
      <c r="B120" s="6" t="s">
        <v>187</v>
      </c>
      <c r="C120" t="s">
        <v>175</v>
      </c>
      <c r="D120" s="6" t="s">
        <v>53</v>
      </c>
      <c r="E120" s="2">
        <v>5</v>
      </c>
      <c r="F120" s="61">
        <v>400</v>
      </c>
      <c r="G120" s="62">
        <f t="shared" si="3"/>
        <v>2000</v>
      </c>
      <c r="H120" s="147"/>
      <c r="J120" s="3"/>
    </row>
    <row r="121" spans="1:10" x14ac:dyDescent="0.25">
      <c r="A121" s="12">
        <v>42735</v>
      </c>
      <c r="B121" s="6" t="s">
        <v>187</v>
      </c>
      <c r="C121" t="s">
        <v>127</v>
      </c>
      <c r="D121" s="6" t="s">
        <v>53</v>
      </c>
      <c r="E121" s="2">
        <v>1</v>
      </c>
      <c r="F121" s="61">
        <v>500</v>
      </c>
      <c r="G121" s="62">
        <f t="shared" si="3"/>
        <v>500</v>
      </c>
      <c r="H121" s="147"/>
      <c r="J121" s="3"/>
    </row>
    <row r="122" spans="1:10" x14ac:dyDescent="0.25">
      <c r="A122" s="12">
        <v>42736</v>
      </c>
      <c r="B122" s="6" t="s">
        <v>188</v>
      </c>
      <c r="C122" t="s">
        <v>111</v>
      </c>
      <c r="D122" s="6" t="s">
        <v>53</v>
      </c>
      <c r="E122" s="2">
        <v>4</v>
      </c>
      <c r="F122" s="61">
        <v>750</v>
      </c>
      <c r="G122" s="62">
        <f t="shared" si="3"/>
        <v>3000</v>
      </c>
      <c r="H122" s="147"/>
      <c r="J122" s="3"/>
    </row>
    <row r="123" spans="1:10" x14ac:dyDescent="0.25">
      <c r="A123" s="12">
        <v>42738</v>
      </c>
      <c r="B123" s="6" t="s">
        <v>191</v>
      </c>
      <c r="C123" t="s">
        <v>169</v>
      </c>
      <c r="D123" s="6" t="s">
        <v>53</v>
      </c>
      <c r="E123" s="2">
        <v>1</v>
      </c>
      <c r="F123" s="61">
        <v>1000</v>
      </c>
      <c r="G123" s="62">
        <f t="shared" si="3"/>
        <v>1000</v>
      </c>
      <c r="H123" s="147"/>
      <c r="J123" s="3"/>
    </row>
    <row r="124" spans="1:10" x14ac:dyDescent="0.25">
      <c r="A124" s="12">
        <v>42738</v>
      </c>
      <c r="B124" s="6" t="s">
        <v>191</v>
      </c>
      <c r="C124" t="s">
        <v>192</v>
      </c>
      <c r="D124" s="6" t="s">
        <v>53</v>
      </c>
      <c r="E124" s="2">
        <v>1</v>
      </c>
      <c r="F124" s="61">
        <v>1500</v>
      </c>
      <c r="G124" s="62">
        <f t="shared" si="3"/>
        <v>1500</v>
      </c>
      <c r="H124" s="147"/>
      <c r="J124" s="3"/>
    </row>
    <row r="125" spans="1:10" x14ac:dyDescent="0.25">
      <c r="A125" s="12">
        <v>42738</v>
      </c>
      <c r="B125" s="6" t="s">
        <v>191</v>
      </c>
      <c r="C125" t="s">
        <v>134</v>
      </c>
      <c r="D125" s="6" t="s">
        <v>53</v>
      </c>
      <c r="E125" s="2">
        <v>1</v>
      </c>
      <c r="F125" s="61">
        <v>850</v>
      </c>
      <c r="G125" s="62">
        <f t="shared" ref="G125:G142" si="4">E125*F125</f>
        <v>850</v>
      </c>
      <c r="H125" s="147"/>
      <c r="J125" s="3"/>
    </row>
    <row r="126" spans="1:10" x14ac:dyDescent="0.25">
      <c r="A126" s="12">
        <v>42738</v>
      </c>
      <c r="B126" s="6" t="s">
        <v>191</v>
      </c>
      <c r="C126" t="s">
        <v>184</v>
      </c>
      <c r="D126" s="6" t="s">
        <v>53</v>
      </c>
      <c r="E126" s="2">
        <v>1</v>
      </c>
      <c r="F126" s="61">
        <v>700</v>
      </c>
      <c r="G126" s="62">
        <f t="shared" si="4"/>
        <v>700</v>
      </c>
      <c r="H126" s="147"/>
      <c r="J126" s="3"/>
    </row>
    <row r="127" spans="1:10" x14ac:dyDescent="0.25">
      <c r="A127" s="12">
        <v>42738</v>
      </c>
      <c r="B127" s="6" t="s">
        <v>191</v>
      </c>
      <c r="C127" t="s">
        <v>181</v>
      </c>
      <c r="D127" s="6" t="s">
        <v>53</v>
      </c>
      <c r="E127" s="2">
        <v>1</v>
      </c>
      <c r="F127" s="61">
        <v>1600</v>
      </c>
      <c r="G127" s="62">
        <f t="shared" si="4"/>
        <v>1600</v>
      </c>
      <c r="H127" s="147"/>
      <c r="J127" s="3"/>
    </row>
    <row r="128" spans="1:10" x14ac:dyDescent="0.25">
      <c r="A128" s="12">
        <v>42739</v>
      </c>
      <c r="B128" s="6" t="s">
        <v>195</v>
      </c>
      <c r="C128" t="s">
        <v>198</v>
      </c>
      <c r="D128" s="6" t="s">
        <v>53</v>
      </c>
      <c r="E128" s="2">
        <v>2</v>
      </c>
      <c r="F128" s="61">
        <v>500</v>
      </c>
      <c r="G128" s="62">
        <f t="shared" si="4"/>
        <v>1000</v>
      </c>
      <c r="H128" s="147"/>
      <c r="J128" s="3"/>
    </row>
    <row r="129" spans="1:10" x14ac:dyDescent="0.25">
      <c r="A129" s="12">
        <v>42739</v>
      </c>
      <c r="B129" s="6" t="s">
        <v>195</v>
      </c>
      <c r="C129" t="s">
        <v>199</v>
      </c>
      <c r="D129" s="6" t="s">
        <v>53</v>
      </c>
      <c r="E129" s="2">
        <v>1</v>
      </c>
      <c r="F129" s="61">
        <v>300</v>
      </c>
      <c r="G129" s="62">
        <f t="shared" si="4"/>
        <v>300</v>
      </c>
      <c r="H129" s="147"/>
      <c r="J129" s="3"/>
    </row>
    <row r="130" spans="1:10" x14ac:dyDescent="0.25">
      <c r="A130" s="12">
        <v>42739</v>
      </c>
      <c r="B130" s="6" t="s">
        <v>195</v>
      </c>
      <c r="C130" t="s">
        <v>206</v>
      </c>
      <c r="D130" s="6" t="s">
        <v>53</v>
      </c>
      <c r="E130" s="2">
        <v>2</v>
      </c>
      <c r="F130" s="61">
        <v>300</v>
      </c>
      <c r="G130" s="62">
        <f t="shared" si="4"/>
        <v>600</v>
      </c>
      <c r="H130" s="147"/>
      <c r="J130" s="3"/>
    </row>
    <row r="131" spans="1:10" x14ac:dyDescent="0.25">
      <c r="A131" s="12">
        <v>42739</v>
      </c>
      <c r="B131" s="6" t="s">
        <v>195</v>
      </c>
      <c r="C131" t="s">
        <v>84</v>
      </c>
      <c r="D131" s="6" t="s">
        <v>53</v>
      </c>
      <c r="E131" s="2">
        <v>2</v>
      </c>
      <c r="F131" s="61">
        <v>400</v>
      </c>
      <c r="G131" s="62">
        <f t="shared" si="4"/>
        <v>800</v>
      </c>
      <c r="H131" s="147"/>
      <c r="J131" s="3"/>
    </row>
    <row r="132" spans="1:10" x14ac:dyDescent="0.25">
      <c r="A132" s="12">
        <v>42739</v>
      </c>
      <c r="B132" s="6" t="s">
        <v>195</v>
      </c>
      <c r="C132" t="s">
        <v>194</v>
      </c>
      <c r="D132" s="6" t="s">
        <v>53</v>
      </c>
      <c r="E132" s="2">
        <v>3</v>
      </c>
      <c r="F132" s="61">
        <v>300</v>
      </c>
      <c r="G132" s="62">
        <f t="shared" si="4"/>
        <v>900</v>
      </c>
      <c r="H132" s="147"/>
      <c r="J132" s="3"/>
    </row>
    <row r="133" spans="1:10" x14ac:dyDescent="0.25">
      <c r="A133" s="12">
        <v>42739</v>
      </c>
      <c r="B133" s="6" t="s">
        <v>195</v>
      </c>
      <c r="C133" t="s">
        <v>193</v>
      </c>
      <c r="D133" s="6" t="s">
        <v>53</v>
      </c>
      <c r="E133" s="2">
        <v>3</v>
      </c>
      <c r="F133" s="61">
        <v>250</v>
      </c>
      <c r="G133" s="62">
        <f t="shared" si="4"/>
        <v>750</v>
      </c>
      <c r="H133" s="147"/>
      <c r="J133" s="3"/>
    </row>
    <row r="134" spans="1:10" x14ac:dyDescent="0.25">
      <c r="A134" s="12">
        <v>42742</v>
      </c>
      <c r="B134" s="6" t="s">
        <v>205</v>
      </c>
      <c r="C134" t="s">
        <v>203</v>
      </c>
      <c r="D134" s="6" t="s">
        <v>53</v>
      </c>
      <c r="E134" s="2">
        <v>10</v>
      </c>
      <c r="F134" s="61">
        <v>150</v>
      </c>
      <c r="G134" s="62">
        <f t="shared" si="4"/>
        <v>1500</v>
      </c>
      <c r="H134" s="147"/>
      <c r="J134" s="3"/>
    </row>
    <row r="135" spans="1:10" x14ac:dyDescent="0.25">
      <c r="A135" s="12">
        <v>42743</v>
      </c>
      <c r="B135" s="6" t="s">
        <v>209</v>
      </c>
      <c r="C135" t="s">
        <v>89</v>
      </c>
      <c r="D135" s="6" t="s">
        <v>53</v>
      </c>
      <c r="E135" s="2">
        <v>6</v>
      </c>
      <c r="F135" s="61">
        <v>300</v>
      </c>
      <c r="G135" s="62">
        <f t="shared" si="4"/>
        <v>1800</v>
      </c>
      <c r="H135" s="147"/>
      <c r="J135" s="3"/>
    </row>
    <row r="136" spans="1:10" x14ac:dyDescent="0.25">
      <c r="A136" s="12">
        <v>42743</v>
      </c>
      <c r="B136" s="6" t="s">
        <v>209</v>
      </c>
      <c r="C136" t="s">
        <v>108</v>
      </c>
      <c r="D136" s="6" t="s">
        <v>53</v>
      </c>
      <c r="E136" s="2">
        <v>3</v>
      </c>
      <c r="F136" s="61">
        <v>900</v>
      </c>
      <c r="G136" s="62">
        <f t="shared" si="4"/>
        <v>2700</v>
      </c>
      <c r="H136" s="147"/>
      <c r="J136" s="3"/>
    </row>
    <row r="137" spans="1:10" x14ac:dyDescent="0.25">
      <c r="A137" s="12">
        <v>42743</v>
      </c>
      <c r="B137" s="6" t="s">
        <v>209</v>
      </c>
      <c r="C137" t="s">
        <v>77</v>
      </c>
      <c r="D137" s="6" t="s">
        <v>53</v>
      </c>
      <c r="E137" s="2">
        <v>2</v>
      </c>
      <c r="F137" s="61">
        <v>2800</v>
      </c>
      <c r="G137" s="62">
        <f t="shared" si="4"/>
        <v>5600</v>
      </c>
      <c r="H137" s="147"/>
      <c r="J137" s="3"/>
    </row>
    <row r="138" spans="1:10" x14ac:dyDescent="0.25">
      <c r="A138" s="12">
        <v>42743</v>
      </c>
      <c r="B138" s="6" t="s">
        <v>209</v>
      </c>
      <c r="C138" t="s">
        <v>207</v>
      </c>
      <c r="D138" s="6" t="s">
        <v>53</v>
      </c>
      <c r="E138" s="2">
        <v>4</v>
      </c>
      <c r="F138" s="61">
        <v>300</v>
      </c>
      <c r="G138" s="62">
        <f t="shared" si="4"/>
        <v>1200</v>
      </c>
      <c r="H138" s="147"/>
      <c r="J138" s="3"/>
    </row>
    <row r="139" spans="1:10" x14ac:dyDescent="0.25">
      <c r="A139" s="12">
        <v>42743</v>
      </c>
      <c r="B139" s="6" t="s">
        <v>209</v>
      </c>
      <c r="C139" t="s">
        <v>208</v>
      </c>
      <c r="D139" s="6" t="s">
        <v>53</v>
      </c>
      <c r="E139" s="2">
        <v>1</v>
      </c>
      <c r="F139" s="61">
        <v>350</v>
      </c>
      <c r="G139" s="62">
        <f t="shared" si="4"/>
        <v>350</v>
      </c>
      <c r="H139" s="147"/>
      <c r="J139" s="3"/>
    </row>
    <row r="140" spans="1:10" x14ac:dyDescent="0.25">
      <c r="A140" s="12">
        <v>42744</v>
      </c>
      <c r="B140" s="6" t="s">
        <v>212</v>
      </c>
      <c r="C140" t="s">
        <v>150</v>
      </c>
      <c r="D140" s="6" t="s">
        <v>53</v>
      </c>
      <c r="E140" s="2">
        <v>2</v>
      </c>
      <c r="F140" s="61">
        <v>400</v>
      </c>
      <c r="G140" s="62">
        <f t="shared" si="4"/>
        <v>800</v>
      </c>
      <c r="H140" s="147"/>
      <c r="J140" s="3"/>
    </row>
    <row r="141" spans="1:10" x14ac:dyDescent="0.25">
      <c r="A141" s="12">
        <v>42744</v>
      </c>
      <c r="B141" s="6" t="s">
        <v>212</v>
      </c>
      <c r="C141" t="s">
        <v>89</v>
      </c>
      <c r="D141" s="6" t="s">
        <v>53</v>
      </c>
      <c r="E141" s="2">
        <v>4</v>
      </c>
      <c r="F141" s="61">
        <v>300</v>
      </c>
      <c r="G141" s="62">
        <f t="shared" si="4"/>
        <v>1200</v>
      </c>
      <c r="H141" s="147"/>
      <c r="J141" s="3"/>
    </row>
    <row r="142" spans="1:10" x14ac:dyDescent="0.25">
      <c r="A142" s="12">
        <v>42744</v>
      </c>
      <c r="B142" s="6" t="s">
        <v>212</v>
      </c>
      <c r="C142" t="s">
        <v>80</v>
      </c>
      <c r="D142" s="6" t="s">
        <v>53</v>
      </c>
      <c r="E142" s="2">
        <v>1</v>
      </c>
      <c r="F142" s="61">
        <v>750</v>
      </c>
      <c r="G142" s="62">
        <f t="shared" si="4"/>
        <v>750</v>
      </c>
      <c r="H142" s="147"/>
      <c r="J142" s="3"/>
    </row>
    <row r="143" spans="1:10" ht="28.5" customHeight="1" x14ac:dyDescent="0.25">
      <c r="A143" s="52"/>
      <c r="B143" s="52"/>
      <c r="C143" s="52"/>
      <c r="D143" s="52"/>
      <c r="E143" s="53"/>
      <c r="F143" s="63"/>
      <c r="G143" s="64"/>
      <c r="H143" s="54" t="s">
        <v>6</v>
      </c>
      <c r="J143" s="3"/>
    </row>
    <row r="144" spans="1:10" x14ac:dyDescent="0.25">
      <c r="C144" s="4"/>
      <c r="J144" s="3"/>
    </row>
    <row r="145" spans="3:30" x14ac:dyDescent="0.25">
      <c r="J145" s="3"/>
    </row>
    <row r="146" spans="3:30" x14ac:dyDescent="0.25">
      <c r="J146" s="3"/>
    </row>
    <row r="147" spans="3:30" x14ac:dyDescent="0.25">
      <c r="J147" s="3"/>
    </row>
    <row r="148" spans="3:30" x14ac:dyDescent="0.25">
      <c r="C148"/>
      <c r="J148" s="3"/>
    </row>
    <row r="149" spans="3:30" s="2" customFormat="1" x14ac:dyDescent="0.25">
      <c r="C149"/>
      <c r="D149" s="1"/>
      <c r="F149" s="61"/>
      <c r="G149" s="65"/>
      <c r="H149" s="1"/>
      <c r="I149" s="1"/>
      <c r="J149" s="3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3:30" s="2" customFormat="1" x14ac:dyDescent="0.25">
      <c r="C150"/>
      <c r="D150" s="1"/>
      <c r="F150" s="61"/>
      <c r="G150" s="65"/>
      <c r="H150" s="1"/>
      <c r="I150" s="1"/>
      <c r="J150" s="3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3:30" s="2" customFormat="1" x14ac:dyDescent="0.25">
      <c r="C151"/>
      <c r="D151" s="1"/>
      <c r="F151" s="61"/>
      <c r="G151" s="65"/>
      <c r="H151" s="1"/>
      <c r="I151" s="1"/>
      <c r="J151" s="3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3:30" s="2" customFormat="1" x14ac:dyDescent="0.25">
      <c r="C152"/>
      <c r="D152" s="1"/>
      <c r="F152" s="61"/>
      <c r="G152" s="65"/>
      <c r="H152" s="1"/>
      <c r="I152" s="1"/>
      <c r="J152" s="3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3:30" s="2" customFormat="1" x14ac:dyDescent="0.25">
      <c r="C153"/>
      <c r="D153" s="1"/>
      <c r="F153" s="61"/>
      <c r="G153" s="65"/>
      <c r="H153" s="1"/>
      <c r="I153" s="1"/>
      <c r="J153" s="3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3:30" s="2" customFormat="1" x14ac:dyDescent="0.25">
      <c r="C154"/>
      <c r="D154" s="1"/>
      <c r="F154" s="61"/>
      <c r="G154" s="65"/>
      <c r="H154" s="1"/>
      <c r="I154" s="1"/>
      <c r="J154" s="3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3:30" s="2" customFormat="1" x14ac:dyDescent="0.25">
      <c r="C155"/>
      <c r="D155" s="1"/>
      <c r="F155" s="61"/>
      <c r="G155" s="65"/>
      <c r="H155" s="1"/>
      <c r="I155" s="1"/>
      <c r="J155" s="3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3:30" s="2" customFormat="1" x14ac:dyDescent="0.25">
      <c r="C156" s="1"/>
      <c r="D156" s="1"/>
      <c r="F156" s="61"/>
      <c r="G156" s="65"/>
      <c r="H156" s="1"/>
      <c r="I156" s="1"/>
      <c r="J156" s="3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3:30" s="2" customFormat="1" x14ac:dyDescent="0.25">
      <c r="C157" s="1"/>
      <c r="D157" s="1"/>
      <c r="F157" s="61"/>
      <c r="G157" s="65"/>
      <c r="H157" s="1"/>
      <c r="I157" s="1"/>
      <c r="J157" s="3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3:30" s="2" customFormat="1" x14ac:dyDescent="0.25">
      <c r="C158" s="1"/>
      <c r="D158" s="1"/>
      <c r="F158" s="61"/>
      <c r="G158" s="65"/>
      <c r="H158" s="1"/>
      <c r="I158" s="1"/>
      <c r="J158" s="3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</sheetData>
  <sheetProtection sheet="1" objects="1" scenarios="1" sort="0" autoFilter="0" pivotTables="0"/>
  <autoFilter ref="A3:H143"/>
  <sortState ref="A4:H143">
    <sortCondition ref="A142"/>
  </sortState>
  <conditionalFormatting sqref="C3 C143">
    <cfRule type="expression" dxfId="324" priority="298">
      <formula>AND(ISERROR(VLOOKUP(C3,Liste_Pièces,1,FALSE)),C3&lt;&gt;"Pièce",LEN(C3)&gt;0)</formula>
    </cfRule>
  </conditionalFormatting>
  <conditionalFormatting sqref="D3 D143">
    <cfRule type="expression" dxfId="323" priority="297">
      <formula>AND(ISERROR(VLOOKUP(D3,Liste_Fournisseurs,1,FALSE)),D3&lt;&gt;"Fournisseur",LEN(D3)&gt;0)</formula>
    </cfRule>
  </conditionalFormatting>
  <conditionalFormatting sqref="C142">
    <cfRule type="expression" dxfId="322" priority="288">
      <formula>AND(ISERROR(VLOOKUP(C142,Liste_Pièces,1,FALSE)),C142&lt;&gt;"Pièce",LEN(C142)&gt;0)</formula>
    </cfRule>
  </conditionalFormatting>
  <conditionalFormatting sqref="D142">
    <cfRule type="expression" dxfId="321" priority="287">
      <formula>AND(ISERROR(VLOOKUP(D142,Liste_Fournisseurs,1,FALSE)),D142&lt;&gt;"Fournisseur",LEN(D142)&gt;0)</formula>
    </cfRule>
  </conditionalFormatting>
  <conditionalFormatting sqref="C141">
    <cfRule type="expression" dxfId="320" priority="286">
      <formula>AND(ISERROR(VLOOKUP(C141,Liste_Pièces,1,FALSE)),C141&lt;&gt;"Pièce",LEN(C141)&gt;0)</formula>
    </cfRule>
  </conditionalFormatting>
  <conditionalFormatting sqref="D141">
    <cfRule type="expression" dxfId="319" priority="285">
      <formula>AND(ISERROR(VLOOKUP(D141,Liste_Fournisseurs,1,FALSE)),D141&lt;&gt;"Fournisseur",LEN(D141)&gt;0)</formula>
    </cfRule>
  </conditionalFormatting>
  <conditionalFormatting sqref="C140">
    <cfRule type="expression" dxfId="318" priority="284">
      <formula>AND(ISERROR(VLOOKUP(C140,Liste_Pièces,1,FALSE)),C140&lt;&gt;"Pièce",LEN(C140)&gt;0)</formula>
    </cfRule>
  </conditionalFormatting>
  <conditionalFormatting sqref="D140">
    <cfRule type="expression" dxfId="317" priority="283">
      <formula>AND(ISERROR(VLOOKUP(D140,Liste_Fournisseurs,1,FALSE)),D140&lt;&gt;"Fournisseur",LEN(D140)&gt;0)</formula>
    </cfRule>
  </conditionalFormatting>
  <conditionalFormatting sqref="C139">
    <cfRule type="expression" dxfId="316" priority="282">
      <formula>AND(ISERROR(VLOOKUP(C139,Liste_Pièces,1,FALSE)),C139&lt;&gt;"Pièce",LEN(C139)&gt;0)</formula>
    </cfRule>
  </conditionalFormatting>
  <conditionalFormatting sqref="D139">
    <cfRule type="expression" dxfId="315" priority="281">
      <formula>AND(ISERROR(VLOOKUP(D139,Liste_Fournisseurs,1,FALSE)),D139&lt;&gt;"Fournisseur",LEN(D139)&gt;0)</formula>
    </cfRule>
  </conditionalFormatting>
  <conditionalFormatting sqref="C138">
    <cfRule type="expression" dxfId="314" priority="280">
      <formula>AND(ISERROR(VLOOKUP(C138,Liste_Pièces,1,FALSE)),C138&lt;&gt;"Pièce",LEN(C138)&gt;0)</formula>
    </cfRule>
  </conditionalFormatting>
  <conditionalFormatting sqref="D138">
    <cfRule type="expression" dxfId="313" priority="279">
      <formula>AND(ISERROR(VLOOKUP(D138,Liste_Fournisseurs,1,FALSE)),D138&lt;&gt;"Fournisseur",LEN(D138)&gt;0)</formula>
    </cfRule>
  </conditionalFormatting>
  <conditionalFormatting sqref="C137">
    <cfRule type="expression" dxfId="312" priority="278">
      <formula>AND(ISERROR(VLOOKUP(C137,Liste_Pièces,1,FALSE)),C137&lt;&gt;"Pièce",LEN(C137)&gt;0)</formula>
    </cfRule>
  </conditionalFormatting>
  <conditionalFormatting sqref="D137">
    <cfRule type="expression" dxfId="311" priority="277">
      <formula>AND(ISERROR(VLOOKUP(D137,Liste_Fournisseurs,1,FALSE)),D137&lt;&gt;"Fournisseur",LEN(D137)&gt;0)</formula>
    </cfRule>
  </conditionalFormatting>
  <conditionalFormatting sqref="C136">
    <cfRule type="expression" dxfId="310" priority="276">
      <formula>AND(ISERROR(VLOOKUP(C136,Liste_Pièces,1,FALSE)),C136&lt;&gt;"Pièce",LEN(C136)&gt;0)</formula>
    </cfRule>
  </conditionalFormatting>
  <conditionalFormatting sqref="D136">
    <cfRule type="expression" dxfId="309" priority="275">
      <formula>AND(ISERROR(VLOOKUP(D136,Liste_Fournisseurs,1,FALSE)),D136&lt;&gt;"Fournisseur",LEN(D136)&gt;0)</formula>
    </cfRule>
  </conditionalFormatting>
  <conditionalFormatting sqref="C135">
    <cfRule type="expression" dxfId="308" priority="274">
      <formula>AND(ISERROR(VLOOKUP(C135,Liste_Pièces,1,FALSE)),C135&lt;&gt;"Pièce",LEN(C135)&gt;0)</formula>
    </cfRule>
  </conditionalFormatting>
  <conditionalFormatting sqref="D135">
    <cfRule type="expression" dxfId="307" priority="273">
      <formula>AND(ISERROR(VLOOKUP(D135,Liste_Fournisseurs,1,FALSE)),D135&lt;&gt;"Fournisseur",LEN(D135)&gt;0)</formula>
    </cfRule>
  </conditionalFormatting>
  <conditionalFormatting sqref="C134">
    <cfRule type="expression" dxfId="306" priority="272">
      <formula>AND(ISERROR(VLOOKUP(C134,Liste_Pièces,1,FALSE)),C134&lt;&gt;"Pièce",LEN(C134)&gt;0)</formula>
    </cfRule>
  </conditionalFormatting>
  <conditionalFormatting sqref="D134">
    <cfRule type="expression" dxfId="305" priority="271">
      <formula>AND(ISERROR(VLOOKUP(D134,Liste_Fournisseurs,1,FALSE)),D134&lt;&gt;"Fournisseur",LEN(D134)&gt;0)</formula>
    </cfRule>
  </conditionalFormatting>
  <conditionalFormatting sqref="C133">
    <cfRule type="expression" dxfId="304" priority="270">
      <formula>AND(ISERROR(VLOOKUP(C133,Liste_Pièces,1,FALSE)),C133&lt;&gt;"Pièce",LEN(C133)&gt;0)</formula>
    </cfRule>
  </conditionalFormatting>
  <conditionalFormatting sqref="D133">
    <cfRule type="expression" dxfId="303" priority="269">
      <formula>AND(ISERROR(VLOOKUP(D133,Liste_Fournisseurs,1,FALSE)),D133&lt;&gt;"Fournisseur",LEN(D133)&gt;0)</formula>
    </cfRule>
  </conditionalFormatting>
  <conditionalFormatting sqref="C132">
    <cfRule type="expression" dxfId="302" priority="268">
      <formula>AND(ISERROR(VLOOKUP(C132,Liste_Pièces,1,FALSE)),C132&lt;&gt;"Pièce",LEN(C132)&gt;0)</formula>
    </cfRule>
  </conditionalFormatting>
  <conditionalFormatting sqref="D132">
    <cfRule type="expression" dxfId="301" priority="267">
      <formula>AND(ISERROR(VLOOKUP(D132,Liste_Fournisseurs,1,FALSE)),D132&lt;&gt;"Fournisseur",LEN(D132)&gt;0)</formula>
    </cfRule>
  </conditionalFormatting>
  <conditionalFormatting sqref="C131">
    <cfRule type="expression" dxfId="300" priority="266">
      <formula>AND(ISERROR(VLOOKUP(C131,Liste_Pièces,1,FALSE)),C131&lt;&gt;"Pièce",LEN(C131)&gt;0)</formula>
    </cfRule>
  </conditionalFormatting>
  <conditionalFormatting sqref="D131">
    <cfRule type="expression" dxfId="299" priority="265">
      <formula>AND(ISERROR(VLOOKUP(D131,Liste_Fournisseurs,1,FALSE)),D131&lt;&gt;"Fournisseur",LEN(D131)&gt;0)</formula>
    </cfRule>
  </conditionalFormatting>
  <conditionalFormatting sqref="C130">
    <cfRule type="expression" dxfId="298" priority="264">
      <formula>AND(ISERROR(VLOOKUP(C130,Liste_Pièces,1,FALSE)),C130&lt;&gt;"Pièce",LEN(C130)&gt;0)</formula>
    </cfRule>
  </conditionalFormatting>
  <conditionalFormatting sqref="D130">
    <cfRule type="expression" dxfId="297" priority="263">
      <formula>AND(ISERROR(VLOOKUP(D130,Liste_Fournisseurs,1,FALSE)),D130&lt;&gt;"Fournisseur",LEN(D130)&gt;0)</formula>
    </cfRule>
  </conditionalFormatting>
  <conditionalFormatting sqref="C129">
    <cfRule type="expression" dxfId="296" priority="262">
      <formula>AND(ISERROR(VLOOKUP(C129,Liste_Pièces,1,FALSE)),C129&lt;&gt;"Pièce",LEN(C129)&gt;0)</formula>
    </cfRule>
  </conditionalFormatting>
  <conditionalFormatting sqref="D129">
    <cfRule type="expression" dxfId="295" priority="261">
      <formula>AND(ISERROR(VLOOKUP(D129,Liste_Fournisseurs,1,FALSE)),D129&lt;&gt;"Fournisseur",LEN(D129)&gt;0)</formula>
    </cfRule>
  </conditionalFormatting>
  <conditionalFormatting sqref="C128">
    <cfRule type="expression" dxfId="294" priority="260">
      <formula>AND(ISERROR(VLOOKUP(C128,Liste_Pièces,1,FALSE)),C128&lt;&gt;"Pièce",LEN(C128)&gt;0)</formula>
    </cfRule>
  </conditionalFormatting>
  <conditionalFormatting sqref="D128">
    <cfRule type="expression" dxfId="293" priority="259">
      <formula>AND(ISERROR(VLOOKUP(D128,Liste_Fournisseurs,1,FALSE)),D128&lt;&gt;"Fournisseur",LEN(D128)&gt;0)</formula>
    </cfRule>
  </conditionalFormatting>
  <conditionalFormatting sqref="C127">
    <cfRule type="expression" dxfId="292" priority="258">
      <formula>AND(ISERROR(VLOOKUP(C127,Liste_Pièces,1,FALSE)),C127&lt;&gt;"Pièce",LEN(C127)&gt;0)</formula>
    </cfRule>
  </conditionalFormatting>
  <conditionalFormatting sqref="D127">
    <cfRule type="expression" dxfId="291" priority="257">
      <formula>AND(ISERROR(VLOOKUP(D127,Liste_Fournisseurs,1,FALSE)),D127&lt;&gt;"Fournisseur",LEN(D127)&gt;0)</formula>
    </cfRule>
  </conditionalFormatting>
  <conditionalFormatting sqref="C126">
    <cfRule type="expression" dxfId="290" priority="256">
      <formula>AND(ISERROR(VLOOKUP(C126,Liste_Pièces,1,FALSE)),C126&lt;&gt;"Pièce",LEN(C126)&gt;0)</formula>
    </cfRule>
  </conditionalFormatting>
  <conditionalFormatting sqref="D126">
    <cfRule type="expression" dxfId="289" priority="255">
      <formula>AND(ISERROR(VLOOKUP(D126,Liste_Fournisseurs,1,FALSE)),D126&lt;&gt;"Fournisseur",LEN(D126)&gt;0)</formula>
    </cfRule>
  </conditionalFormatting>
  <conditionalFormatting sqref="C125">
    <cfRule type="expression" dxfId="288" priority="254">
      <formula>AND(ISERROR(VLOOKUP(C125,Liste_Pièces,1,FALSE)),C125&lt;&gt;"Pièce",LEN(C125)&gt;0)</formula>
    </cfRule>
  </conditionalFormatting>
  <conditionalFormatting sqref="D125">
    <cfRule type="expression" dxfId="287" priority="253">
      <formula>AND(ISERROR(VLOOKUP(D125,Liste_Fournisseurs,1,FALSE)),D125&lt;&gt;"Fournisseur",LEN(D125)&gt;0)</formula>
    </cfRule>
  </conditionalFormatting>
  <conditionalFormatting sqref="C124">
    <cfRule type="expression" dxfId="286" priority="252">
      <formula>AND(ISERROR(VLOOKUP(C124,Liste_Pièces,1,FALSE)),C124&lt;&gt;"Pièce",LEN(C124)&gt;0)</formula>
    </cfRule>
  </conditionalFormatting>
  <conditionalFormatting sqref="D124">
    <cfRule type="expression" dxfId="285" priority="251">
      <formula>AND(ISERROR(VLOOKUP(D124,Liste_Fournisseurs,1,FALSE)),D124&lt;&gt;"Fournisseur",LEN(D124)&gt;0)</formula>
    </cfRule>
  </conditionalFormatting>
  <conditionalFormatting sqref="C123">
    <cfRule type="expression" dxfId="284" priority="250">
      <formula>AND(ISERROR(VLOOKUP(C123,Liste_Pièces,1,FALSE)),C123&lt;&gt;"Pièce",LEN(C123)&gt;0)</formula>
    </cfRule>
  </conditionalFormatting>
  <conditionalFormatting sqref="D123">
    <cfRule type="expression" dxfId="283" priority="249">
      <formula>AND(ISERROR(VLOOKUP(D123,Liste_Fournisseurs,1,FALSE)),D123&lt;&gt;"Fournisseur",LEN(D123)&gt;0)</formula>
    </cfRule>
  </conditionalFormatting>
  <conditionalFormatting sqref="C122">
    <cfRule type="expression" dxfId="282" priority="248">
      <formula>AND(ISERROR(VLOOKUP(C122,Liste_Pièces,1,FALSE)),C122&lt;&gt;"Pièce",LEN(C122)&gt;0)</formula>
    </cfRule>
  </conditionalFormatting>
  <conditionalFormatting sqref="D122">
    <cfRule type="expression" dxfId="281" priority="247">
      <formula>AND(ISERROR(VLOOKUP(D122,Liste_Fournisseurs,1,FALSE)),D122&lt;&gt;"Fournisseur",LEN(D122)&gt;0)</formula>
    </cfRule>
  </conditionalFormatting>
  <conditionalFormatting sqref="C121">
    <cfRule type="expression" dxfId="280" priority="246">
      <formula>AND(ISERROR(VLOOKUP(C121,Liste_Pièces,1,FALSE)),C121&lt;&gt;"Pièce",LEN(C121)&gt;0)</formula>
    </cfRule>
  </conditionalFormatting>
  <conditionalFormatting sqref="D121">
    <cfRule type="expression" dxfId="279" priority="245">
      <formula>AND(ISERROR(VLOOKUP(D121,Liste_Fournisseurs,1,FALSE)),D121&lt;&gt;"Fournisseur",LEN(D121)&gt;0)</formula>
    </cfRule>
  </conditionalFormatting>
  <conditionalFormatting sqref="C120">
    <cfRule type="expression" dxfId="278" priority="244">
      <formula>AND(ISERROR(VLOOKUP(C120,Liste_Pièces,1,FALSE)),C120&lt;&gt;"Pièce",LEN(C120)&gt;0)</formula>
    </cfRule>
  </conditionalFormatting>
  <conditionalFormatting sqref="D120">
    <cfRule type="expression" dxfId="277" priority="243">
      <formula>AND(ISERROR(VLOOKUP(D120,Liste_Fournisseurs,1,FALSE)),D120&lt;&gt;"Fournisseur",LEN(D120)&gt;0)</formula>
    </cfRule>
  </conditionalFormatting>
  <conditionalFormatting sqref="C119">
    <cfRule type="expression" dxfId="276" priority="242">
      <formula>AND(ISERROR(VLOOKUP(C119,Liste_Pièces,1,FALSE)),C119&lt;&gt;"Pièce",LEN(C119)&gt;0)</formula>
    </cfRule>
  </conditionalFormatting>
  <conditionalFormatting sqref="D119">
    <cfRule type="expression" dxfId="275" priority="241">
      <formula>AND(ISERROR(VLOOKUP(D119,Liste_Fournisseurs,1,FALSE)),D119&lt;&gt;"Fournisseur",LEN(D119)&gt;0)</formula>
    </cfRule>
  </conditionalFormatting>
  <conditionalFormatting sqref="C118">
    <cfRule type="expression" dxfId="274" priority="240">
      <formula>AND(ISERROR(VLOOKUP(C118,Liste_Pièces,1,FALSE)),C118&lt;&gt;"Pièce",LEN(C118)&gt;0)</formula>
    </cfRule>
  </conditionalFormatting>
  <conditionalFormatting sqref="D118">
    <cfRule type="expression" dxfId="273" priority="239">
      <formula>AND(ISERROR(VLOOKUP(D118,Liste_Fournisseurs,1,FALSE)),D118&lt;&gt;"Fournisseur",LEN(D118)&gt;0)</formula>
    </cfRule>
  </conditionalFormatting>
  <conditionalFormatting sqref="C117">
    <cfRule type="expression" dxfId="272" priority="238">
      <formula>AND(ISERROR(VLOOKUP(C117,Liste_Pièces,1,FALSE)),C117&lt;&gt;"Pièce",LEN(C117)&gt;0)</formula>
    </cfRule>
  </conditionalFormatting>
  <conditionalFormatting sqref="D117">
    <cfRule type="expression" dxfId="271" priority="237">
      <formula>AND(ISERROR(VLOOKUP(D117,Liste_Fournisseurs,1,FALSE)),D117&lt;&gt;"Fournisseur",LEN(D117)&gt;0)</formula>
    </cfRule>
  </conditionalFormatting>
  <conditionalFormatting sqref="C116">
    <cfRule type="expression" dxfId="270" priority="236">
      <formula>AND(ISERROR(VLOOKUP(C116,Liste_Pièces,1,FALSE)),C116&lt;&gt;"Pièce",LEN(C116)&gt;0)</formula>
    </cfRule>
  </conditionalFormatting>
  <conditionalFormatting sqref="D116">
    <cfRule type="expression" dxfId="269" priority="235">
      <formula>AND(ISERROR(VLOOKUP(D116,Liste_Fournisseurs,1,FALSE)),D116&lt;&gt;"Fournisseur",LEN(D116)&gt;0)</formula>
    </cfRule>
  </conditionalFormatting>
  <conditionalFormatting sqref="C115">
    <cfRule type="expression" dxfId="268" priority="232">
      <formula>AND(ISERROR(VLOOKUP(C115,Liste_Pièces,1,FALSE)),C115&lt;&gt;"Pièce",LEN(C115)&gt;0)</formula>
    </cfRule>
  </conditionalFormatting>
  <conditionalFormatting sqref="D115">
    <cfRule type="expression" dxfId="267" priority="231">
      <formula>AND(ISERROR(VLOOKUP(D115,Liste_Fournisseurs,1,FALSE)),D115&lt;&gt;"Fournisseur",LEN(D115)&gt;0)</formula>
    </cfRule>
  </conditionalFormatting>
  <conditionalFormatting sqref="C114">
    <cfRule type="expression" dxfId="266" priority="230">
      <formula>AND(ISERROR(VLOOKUP(C114,Liste_Pièces,1,FALSE)),C114&lt;&gt;"Pièce",LEN(C114)&gt;0)</formula>
    </cfRule>
  </conditionalFormatting>
  <conditionalFormatting sqref="D114">
    <cfRule type="expression" dxfId="265" priority="229">
      <formula>AND(ISERROR(VLOOKUP(D114,Liste_Fournisseurs,1,FALSE)),D114&lt;&gt;"Fournisseur",LEN(D114)&gt;0)</formula>
    </cfRule>
  </conditionalFormatting>
  <conditionalFormatting sqref="C113">
    <cfRule type="expression" dxfId="264" priority="228">
      <formula>AND(ISERROR(VLOOKUP(C113,Liste_Pièces,1,FALSE)),C113&lt;&gt;"Pièce",LEN(C113)&gt;0)</formula>
    </cfRule>
  </conditionalFormatting>
  <conditionalFormatting sqref="D113">
    <cfRule type="expression" dxfId="263" priority="227">
      <formula>AND(ISERROR(VLOOKUP(D113,Liste_Fournisseurs,1,FALSE)),D113&lt;&gt;"Fournisseur",LEN(D113)&gt;0)</formula>
    </cfRule>
  </conditionalFormatting>
  <conditionalFormatting sqref="C112">
    <cfRule type="expression" dxfId="262" priority="226">
      <formula>AND(ISERROR(VLOOKUP(C112,Liste_Pièces,1,FALSE)),C112&lt;&gt;"Pièce",LEN(C112)&gt;0)</formula>
    </cfRule>
  </conditionalFormatting>
  <conditionalFormatting sqref="D112">
    <cfRule type="expression" dxfId="261" priority="225">
      <formula>AND(ISERROR(VLOOKUP(D112,Liste_Fournisseurs,1,FALSE)),D112&lt;&gt;"Fournisseur",LEN(D112)&gt;0)</formula>
    </cfRule>
  </conditionalFormatting>
  <conditionalFormatting sqref="C111">
    <cfRule type="expression" dxfId="260" priority="224">
      <formula>AND(ISERROR(VLOOKUP(C111,Liste_Pièces,1,FALSE)),C111&lt;&gt;"Pièce",LEN(C111)&gt;0)</formula>
    </cfRule>
  </conditionalFormatting>
  <conditionalFormatting sqref="D111">
    <cfRule type="expression" dxfId="259" priority="223">
      <formula>AND(ISERROR(VLOOKUP(D111,Liste_Fournisseurs,1,FALSE)),D111&lt;&gt;"Fournisseur",LEN(D111)&gt;0)</formula>
    </cfRule>
  </conditionalFormatting>
  <conditionalFormatting sqref="C110">
    <cfRule type="expression" dxfId="258" priority="222">
      <formula>AND(ISERROR(VLOOKUP(C110,Liste_Pièces,1,FALSE)),C110&lt;&gt;"Pièce",LEN(C110)&gt;0)</formula>
    </cfRule>
  </conditionalFormatting>
  <conditionalFormatting sqref="D110">
    <cfRule type="expression" dxfId="257" priority="221">
      <formula>AND(ISERROR(VLOOKUP(D110,Liste_Fournisseurs,1,FALSE)),D110&lt;&gt;"Fournisseur",LEN(D110)&gt;0)</formula>
    </cfRule>
  </conditionalFormatting>
  <conditionalFormatting sqref="C109">
    <cfRule type="expression" dxfId="256" priority="220">
      <formula>AND(ISERROR(VLOOKUP(C109,Liste_Pièces,1,FALSE)),C109&lt;&gt;"Pièce",LEN(C109)&gt;0)</formula>
    </cfRule>
  </conditionalFormatting>
  <conditionalFormatting sqref="D109">
    <cfRule type="expression" dxfId="255" priority="219">
      <formula>AND(ISERROR(VLOOKUP(D109,Liste_Fournisseurs,1,FALSE)),D109&lt;&gt;"Fournisseur",LEN(D109)&gt;0)</formula>
    </cfRule>
  </conditionalFormatting>
  <conditionalFormatting sqref="C108">
    <cfRule type="expression" dxfId="254" priority="218">
      <formula>AND(ISERROR(VLOOKUP(C108,Liste_Pièces,1,FALSE)),C108&lt;&gt;"Pièce",LEN(C108)&gt;0)</formula>
    </cfRule>
  </conditionalFormatting>
  <conditionalFormatting sqref="D108">
    <cfRule type="expression" dxfId="253" priority="217">
      <formula>AND(ISERROR(VLOOKUP(D108,Liste_Fournisseurs,1,FALSE)),D108&lt;&gt;"Fournisseur",LEN(D108)&gt;0)</formula>
    </cfRule>
  </conditionalFormatting>
  <conditionalFormatting sqref="C107">
    <cfRule type="expression" dxfId="252" priority="216">
      <formula>AND(ISERROR(VLOOKUP(C107,Liste_Pièces,1,FALSE)),C107&lt;&gt;"Pièce",LEN(C107)&gt;0)</formula>
    </cfRule>
  </conditionalFormatting>
  <conditionalFormatting sqref="D107">
    <cfRule type="expression" dxfId="251" priority="215">
      <formula>AND(ISERROR(VLOOKUP(D107,Liste_Fournisseurs,1,FALSE)),D107&lt;&gt;"Fournisseur",LEN(D107)&gt;0)</formula>
    </cfRule>
  </conditionalFormatting>
  <conditionalFormatting sqref="C106">
    <cfRule type="expression" dxfId="250" priority="214">
      <formula>AND(ISERROR(VLOOKUP(C106,Liste_Pièces,1,FALSE)),C106&lt;&gt;"Pièce",LEN(C106)&gt;0)</formula>
    </cfRule>
  </conditionalFormatting>
  <conditionalFormatting sqref="D106">
    <cfRule type="expression" dxfId="249" priority="213">
      <formula>AND(ISERROR(VLOOKUP(D106,Liste_Fournisseurs,1,FALSE)),D106&lt;&gt;"Fournisseur",LEN(D106)&gt;0)</formula>
    </cfRule>
  </conditionalFormatting>
  <conditionalFormatting sqref="C105">
    <cfRule type="expression" dxfId="248" priority="212">
      <formula>AND(ISERROR(VLOOKUP(C105,Liste_Pièces,1,FALSE)),C105&lt;&gt;"Pièce",LEN(C105)&gt;0)</formula>
    </cfRule>
  </conditionalFormatting>
  <conditionalFormatting sqref="D105">
    <cfRule type="expression" dxfId="247" priority="211">
      <formula>AND(ISERROR(VLOOKUP(D105,Liste_Fournisseurs,1,FALSE)),D105&lt;&gt;"Fournisseur",LEN(D105)&gt;0)</formula>
    </cfRule>
  </conditionalFormatting>
  <conditionalFormatting sqref="C104">
    <cfRule type="expression" dxfId="246" priority="210">
      <formula>AND(ISERROR(VLOOKUP(C104,Liste_Pièces,1,FALSE)),C104&lt;&gt;"Pièce",LEN(C104)&gt;0)</formula>
    </cfRule>
  </conditionalFormatting>
  <conditionalFormatting sqref="D104">
    <cfRule type="expression" dxfId="245" priority="209">
      <formula>AND(ISERROR(VLOOKUP(D104,Liste_Fournisseurs,1,FALSE)),D104&lt;&gt;"Fournisseur",LEN(D104)&gt;0)</formula>
    </cfRule>
  </conditionalFormatting>
  <conditionalFormatting sqref="C103">
    <cfRule type="expression" dxfId="244" priority="208">
      <formula>AND(ISERROR(VLOOKUP(C103,Liste_Pièces,1,FALSE)),C103&lt;&gt;"Pièce",LEN(C103)&gt;0)</formula>
    </cfRule>
  </conditionalFormatting>
  <conditionalFormatting sqref="D103">
    <cfRule type="expression" dxfId="243" priority="207">
      <formula>AND(ISERROR(VLOOKUP(D103,Liste_Fournisseurs,1,FALSE)),D103&lt;&gt;"Fournisseur",LEN(D103)&gt;0)</formula>
    </cfRule>
  </conditionalFormatting>
  <conditionalFormatting sqref="C102">
    <cfRule type="expression" dxfId="242" priority="206">
      <formula>AND(ISERROR(VLOOKUP(C102,Liste_Pièces,1,FALSE)),C102&lt;&gt;"Pièce",LEN(C102)&gt;0)</formula>
    </cfRule>
  </conditionalFormatting>
  <conditionalFormatting sqref="D102">
    <cfRule type="expression" dxfId="241" priority="205">
      <formula>AND(ISERROR(VLOOKUP(D102,Liste_Fournisseurs,1,FALSE)),D102&lt;&gt;"Fournisseur",LEN(D102)&gt;0)</formula>
    </cfRule>
  </conditionalFormatting>
  <conditionalFormatting sqref="C101">
    <cfRule type="expression" dxfId="240" priority="204">
      <formula>AND(ISERROR(VLOOKUP(C101,Liste_Pièces,1,FALSE)),C101&lt;&gt;"Pièce",LEN(C101)&gt;0)</formula>
    </cfRule>
  </conditionalFormatting>
  <conditionalFormatting sqref="D101">
    <cfRule type="expression" dxfId="239" priority="203">
      <formula>AND(ISERROR(VLOOKUP(D101,Liste_Fournisseurs,1,FALSE)),D101&lt;&gt;"Fournisseur",LEN(D101)&gt;0)</formula>
    </cfRule>
  </conditionalFormatting>
  <conditionalFormatting sqref="C100">
    <cfRule type="expression" dxfId="238" priority="202">
      <formula>AND(ISERROR(VLOOKUP(C100,Liste_Pièces,1,FALSE)),C100&lt;&gt;"Pièce",LEN(C100)&gt;0)</formula>
    </cfRule>
  </conditionalFormatting>
  <conditionalFormatting sqref="D100">
    <cfRule type="expression" dxfId="237" priority="201">
      <formula>AND(ISERROR(VLOOKUP(D100,Liste_Fournisseurs,1,FALSE)),D100&lt;&gt;"Fournisseur",LEN(D100)&gt;0)</formula>
    </cfRule>
  </conditionalFormatting>
  <conditionalFormatting sqref="C99">
    <cfRule type="expression" dxfId="236" priority="200">
      <formula>AND(ISERROR(VLOOKUP(C99,Liste_Pièces,1,FALSE)),C99&lt;&gt;"Pièce",LEN(C99)&gt;0)</formula>
    </cfRule>
  </conditionalFormatting>
  <conditionalFormatting sqref="D99">
    <cfRule type="expression" dxfId="235" priority="199">
      <formula>AND(ISERROR(VLOOKUP(D99,Liste_Fournisseurs,1,FALSE)),D99&lt;&gt;"Fournisseur",LEN(D99)&gt;0)</formula>
    </cfRule>
  </conditionalFormatting>
  <conditionalFormatting sqref="C98">
    <cfRule type="expression" dxfId="234" priority="198">
      <formula>AND(ISERROR(VLOOKUP(C98,Liste_Pièces,1,FALSE)),C98&lt;&gt;"Pièce",LEN(C98)&gt;0)</formula>
    </cfRule>
  </conditionalFormatting>
  <conditionalFormatting sqref="D98">
    <cfRule type="expression" dxfId="233" priority="197">
      <formula>AND(ISERROR(VLOOKUP(D98,Liste_Fournisseurs,1,FALSE)),D98&lt;&gt;"Fournisseur",LEN(D98)&gt;0)</formula>
    </cfRule>
  </conditionalFormatting>
  <conditionalFormatting sqref="C97">
    <cfRule type="expression" dxfId="232" priority="196">
      <formula>AND(ISERROR(VLOOKUP(C97,Liste_Pièces,1,FALSE)),C97&lt;&gt;"Pièce",LEN(C97)&gt;0)</formula>
    </cfRule>
  </conditionalFormatting>
  <conditionalFormatting sqref="D97">
    <cfRule type="expression" dxfId="231" priority="195">
      <formula>AND(ISERROR(VLOOKUP(D97,Liste_Fournisseurs,1,FALSE)),D97&lt;&gt;"Fournisseur",LEN(D97)&gt;0)</formula>
    </cfRule>
  </conditionalFormatting>
  <conditionalFormatting sqref="C96">
    <cfRule type="expression" dxfId="230" priority="194">
      <formula>AND(ISERROR(VLOOKUP(C96,Liste_Pièces,1,FALSE)),C96&lt;&gt;"Pièce",LEN(C96)&gt;0)</formula>
    </cfRule>
  </conditionalFormatting>
  <conditionalFormatting sqref="D96">
    <cfRule type="expression" dxfId="229" priority="193">
      <formula>AND(ISERROR(VLOOKUP(D96,Liste_Fournisseurs,1,FALSE)),D96&lt;&gt;"Fournisseur",LEN(D96)&gt;0)</formula>
    </cfRule>
  </conditionalFormatting>
  <conditionalFormatting sqref="C95">
    <cfRule type="expression" dxfId="228" priority="192">
      <formula>AND(ISERROR(VLOOKUP(C95,Liste_Pièces,1,FALSE)),C95&lt;&gt;"Pièce",LEN(C95)&gt;0)</formula>
    </cfRule>
  </conditionalFormatting>
  <conditionalFormatting sqref="D95">
    <cfRule type="expression" dxfId="227" priority="191">
      <formula>AND(ISERROR(VLOOKUP(D95,Liste_Fournisseurs,1,FALSE)),D95&lt;&gt;"Fournisseur",LEN(D95)&gt;0)</formula>
    </cfRule>
  </conditionalFormatting>
  <conditionalFormatting sqref="C94">
    <cfRule type="expression" dxfId="226" priority="190">
      <formula>AND(ISERROR(VLOOKUP(C94,Liste_Pièces,1,FALSE)),C94&lt;&gt;"Pièce",LEN(C94)&gt;0)</formula>
    </cfRule>
  </conditionalFormatting>
  <conditionalFormatting sqref="D94">
    <cfRule type="expression" dxfId="225" priority="189">
      <formula>AND(ISERROR(VLOOKUP(D94,Liste_Fournisseurs,1,FALSE)),D94&lt;&gt;"Fournisseur",LEN(D94)&gt;0)</formula>
    </cfRule>
  </conditionalFormatting>
  <conditionalFormatting sqref="C93">
    <cfRule type="expression" dxfId="224" priority="188">
      <formula>AND(ISERROR(VLOOKUP(C93,Liste_Pièces,1,FALSE)),C93&lt;&gt;"Pièce",LEN(C93)&gt;0)</formula>
    </cfRule>
  </conditionalFormatting>
  <conditionalFormatting sqref="D93">
    <cfRule type="expression" dxfId="223" priority="187">
      <formula>AND(ISERROR(VLOOKUP(D93,Liste_Fournisseurs,1,FALSE)),D93&lt;&gt;"Fournisseur",LEN(D93)&gt;0)</formula>
    </cfRule>
  </conditionalFormatting>
  <conditionalFormatting sqref="C92">
    <cfRule type="expression" dxfId="222" priority="186">
      <formula>AND(ISERROR(VLOOKUP(C92,Liste_Pièces,1,FALSE)),C92&lt;&gt;"Pièce",LEN(C92)&gt;0)</formula>
    </cfRule>
  </conditionalFormatting>
  <conditionalFormatting sqref="D92">
    <cfRule type="expression" dxfId="221" priority="185">
      <formula>AND(ISERROR(VLOOKUP(D92,Liste_Fournisseurs,1,FALSE)),D92&lt;&gt;"Fournisseur",LEN(D92)&gt;0)</formula>
    </cfRule>
  </conditionalFormatting>
  <conditionalFormatting sqref="C91">
    <cfRule type="expression" dxfId="220" priority="182">
      <formula>AND(ISERROR(VLOOKUP(C91,Liste_Pièces,1,FALSE)),C91&lt;&gt;"Pièce",LEN(C91)&gt;0)</formula>
    </cfRule>
  </conditionalFormatting>
  <conditionalFormatting sqref="D91">
    <cfRule type="expression" dxfId="219" priority="181">
      <formula>AND(ISERROR(VLOOKUP(D91,Liste_Fournisseurs,1,FALSE)),D91&lt;&gt;"Fournisseur",LEN(D91)&gt;0)</formula>
    </cfRule>
  </conditionalFormatting>
  <conditionalFormatting sqref="C90">
    <cfRule type="expression" dxfId="218" priority="180">
      <formula>AND(ISERROR(VLOOKUP(C90,Liste_Pièces,1,FALSE)),C90&lt;&gt;"Pièce",LEN(C90)&gt;0)</formula>
    </cfRule>
  </conditionalFormatting>
  <conditionalFormatting sqref="D90">
    <cfRule type="expression" dxfId="217" priority="179">
      <formula>AND(ISERROR(VLOOKUP(D90,Liste_Fournisseurs,1,FALSE)),D90&lt;&gt;"Fournisseur",LEN(D90)&gt;0)</formula>
    </cfRule>
  </conditionalFormatting>
  <conditionalFormatting sqref="C89">
    <cfRule type="expression" dxfId="216" priority="178">
      <formula>AND(ISERROR(VLOOKUP(C89,Liste_Pièces,1,FALSE)),C89&lt;&gt;"Pièce",LEN(C89)&gt;0)</formula>
    </cfRule>
  </conditionalFormatting>
  <conditionalFormatting sqref="D89">
    <cfRule type="expression" dxfId="215" priority="177">
      <formula>AND(ISERROR(VLOOKUP(D89,Liste_Fournisseurs,1,FALSE)),D89&lt;&gt;"Fournisseur",LEN(D89)&gt;0)</formula>
    </cfRule>
  </conditionalFormatting>
  <conditionalFormatting sqref="C88">
    <cfRule type="expression" dxfId="214" priority="176">
      <formula>AND(ISERROR(VLOOKUP(C88,Liste_Pièces,1,FALSE)),C88&lt;&gt;"Pièce",LEN(C88)&gt;0)</formula>
    </cfRule>
  </conditionalFormatting>
  <conditionalFormatting sqref="D88">
    <cfRule type="expression" dxfId="213" priority="175">
      <formula>AND(ISERROR(VLOOKUP(D88,Liste_Fournisseurs,1,FALSE)),D88&lt;&gt;"Fournisseur",LEN(D88)&gt;0)</formula>
    </cfRule>
  </conditionalFormatting>
  <conditionalFormatting sqref="C87">
    <cfRule type="expression" dxfId="212" priority="174">
      <formula>AND(ISERROR(VLOOKUP(C87,Liste_Pièces,1,FALSE)),C87&lt;&gt;"Pièce",LEN(C87)&gt;0)</formula>
    </cfRule>
  </conditionalFormatting>
  <conditionalFormatting sqref="D87">
    <cfRule type="expression" dxfId="211" priority="173">
      <formula>AND(ISERROR(VLOOKUP(D87,Liste_Fournisseurs,1,FALSE)),D87&lt;&gt;"Fournisseur",LEN(D87)&gt;0)</formula>
    </cfRule>
  </conditionalFormatting>
  <conditionalFormatting sqref="C86">
    <cfRule type="expression" dxfId="210" priority="172">
      <formula>AND(ISERROR(VLOOKUP(C86,Liste_Pièces,1,FALSE)),C86&lt;&gt;"Pièce",LEN(C86)&gt;0)</formula>
    </cfRule>
  </conditionalFormatting>
  <conditionalFormatting sqref="D86">
    <cfRule type="expression" dxfId="209" priority="171">
      <formula>AND(ISERROR(VLOOKUP(D86,Liste_Fournisseurs,1,FALSE)),D86&lt;&gt;"Fournisseur",LEN(D86)&gt;0)</formula>
    </cfRule>
  </conditionalFormatting>
  <conditionalFormatting sqref="C85">
    <cfRule type="expression" dxfId="208" priority="170">
      <formula>AND(ISERROR(VLOOKUP(C85,Liste_Pièces,1,FALSE)),C85&lt;&gt;"Pièce",LEN(C85)&gt;0)</formula>
    </cfRule>
  </conditionalFormatting>
  <conditionalFormatting sqref="D85">
    <cfRule type="expression" dxfId="207" priority="169">
      <formula>AND(ISERROR(VLOOKUP(D85,Liste_Fournisseurs,1,FALSE)),D85&lt;&gt;"Fournisseur",LEN(D85)&gt;0)</formula>
    </cfRule>
  </conditionalFormatting>
  <conditionalFormatting sqref="C84">
    <cfRule type="expression" dxfId="206" priority="168">
      <formula>AND(ISERROR(VLOOKUP(C84,Liste_Pièces,1,FALSE)),C84&lt;&gt;"Pièce",LEN(C84)&gt;0)</formula>
    </cfRule>
  </conditionalFormatting>
  <conditionalFormatting sqref="D84">
    <cfRule type="expression" dxfId="205" priority="167">
      <formula>AND(ISERROR(VLOOKUP(D84,Liste_Fournisseurs,1,FALSE)),D84&lt;&gt;"Fournisseur",LEN(D84)&gt;0)</formula>
    </cfRule>
  </conditionalFormatting>
  <conditionalFormatting sqref="C83">
    <cfRule type="expression" dxfId="204" priority="166">
      <formula>AND(ISERROR(VLOOKUP(C83,Liste_Pièces,1,FALSE)),C83&lt;&gt;"Pièce",LEN(C83)&gt;0)</formula>
    </cfRule>
  </conditionalFormatting>
  <conditionalFormatting sqref="D83">
    <cfRule type="expression" dxfId="203" priority="165">
      <formula>AND(ISERROR(VLOOKUP(D83,Liste_Fournisseurs,1,FALSE)),D83&lt;&gt;"Fournisseur",LEN(D83)&gt;0)</formula>
    </cfRule>
  </conditionalFormatting>
  <conditionalFormatting sqref="C82">
    <cfRule type="expression" dxfId="202" priority="164">
      <formula>AND(ISERROR(VLOOKUP(C82,Liste_Pièces,1,FALSE)),C82&lt;&gt;"Pièce",LEN(C82)&gt;0)</formula>
    </cfRule>
  </conditionalFormatting>
  <conditionalFormatting sqref="D82">
    <cfRule type="expression" dxfId="201" priority="163">
      <formula>AND(ISERROR(VLOOKUP(D82,Liste_Fournisseurs,1,FALSE)),D82&lt;&gt;"Fournisseur",LEN(D82)&gt;0)</formula>
    </cfRule>
  </conditionalFormatting>
  <conditionalFormatting sqref="C81">
    <cfRule type="expression" dxfId="200" priority="162">
      <formula>AND(ISERROR(VLOOKUP(C81,Liste_Pièces,1,FALSE)),C81&lt;&gt;"Pièce",LEN(C81)&gt;0)</formula>
    </cfRule>
  </conditionalFormatting>
  <conditionalFormatting sqref="D81">
    <cfRule type="expression" dxfId="199" priority="161">
      <formula>AND(ISERROR(VLOOKUP(D81,Liste_Fournisseurs,1,FALSE)),D81&lt;&gt;"Fournisseur",LEN(D81)&gt;0)</formula>
    </cfRule>
  </conditionalFormatting>
  <conditionalFormatting sqref="C80">
    <cfRule type="expression" dxfId="198" priority="160">
      <formula>AND(ISERROR(VLOOKUP(C80,Liste_Pièces,1,FALSE)),C80&lt;&gt;"Pièce",LEN(C80)&gt;0)</formula>
    </cfRule>
  </conditionalFormatting>
  <conditionalFormatting sqref="D80">
    <cfRule type="expression" dxfId="197" priority="159">
      <formula>AND(ISERROR(VLOOKUP(D80,Liste_Fournisseurs,1,FALSE)),D80&lt;&gt;"Fournisseur",LEN(D80)&gt;0)</formula>
    </cfRule>
  </conditionalFormatting>
  <conditionalFormatting sqref="C79">
    <cfRule type="expression" dxfId="196" priority="158">
      <formula>AND(ISERROR(VLOOKUP(C79,Liste_Pièces,1,FALSE)),C79&lt;&gt;"Pièce",LEN(C79)&gt;0)</formula>
    </cfRule>
  </conditionalFormatting>
  <conditionalFormatting sqref="D79">
    <cfRule type="expression" dxfId="195" priority="157">
      <formula>AND(ISERROR(VLOOKUP(D79,Liste_Fournisseurs,1,FALSE)),D79&lt;&gt;"Fournisseur",LEN(D79)&gt;0)</formula>
    </cfRule>
  </conditionalFormatting>
  <conditionalFormatting sqref="C78">
    <cfRule type="expression" dxfId="194" priority="156">
      <formula>AND(ISERROR(VLOOKUP(C78,Liste_Pièces,1,FALSE)),C78&lt;&gt;"Pièce",LEN(C78)&gt;0)</formula>
    </cfRule>
  </conditionalFormatting>
  <conditionalFormatting sqref="D78">
    <cfRule type="expression" dxfId="193" priority="155">
      <formula>AND(ISERROR(VLOOKUP(D78,Liste_Fournisseurs,1,FALSE)),D78&lt;&gt;"Fournisseur",LEN(D78)&gt;0)</formula>
    </cfRule>
  </conditionalFormatting>
  <conditionalFormatting sqref="C77">
    <cfRule type="expression" dxfId="192" priority="154">
      <formula>AND(ISERROR(VLOOKUP(C77,Liste_Pièces,1,FALSE)),C77&lt;&gt;"Pièce",LEN(C77)&gt;0)</formula>
    </cfRule>
  </conditionalFormatting>
  <conditionalFormatting sqref="D77">
    <cfRule type="expression" dxfId="191" priority="153">
      <formula>AND(ISERROR(VLOOKUP(D77,Liste_Fournisseurs,1,FALSE)),D77&lt;&gt;"Fournisseur",LEN(D77)&gt;0)</formula>
    </cfRule>
  </conditionalFormatting>
  <conditionalFormatting sqref="C76">
    <cfRule type="expression" dxfId="190" priority="152">
      <formula>AND(ISERROR(VLOOKUP(C76,Liste_Pièces,1,FALSE)),C76&lt;&gt;"Pièce",LEN(C76)&gt;0)</formula>
    </cfRule>
  </conditionalFormatting>
  <conditionalFormatting sqref="D76">
    <cfRule type="expression" dxfId="189" priority="151">
      <formula>AND(ISERROR(VLOOKUP(D76,Liste_Fournisseurs,1,FALSE)),D76&lt;&gt;"Fournisseur",LEN(D76)&gt;0)</formula>
    </cfRule>
  </conditionalFormatting>
  <conditionalFormatting sqref="C75">
    <cfRule type="expression" dxfId="188" priority="146">
      <formula>AND(ISERROR(VLOOKUP(C75,Liste_Pièces,1,FALSE)),C75&lt;&gt;"Pièce",LEN(C75)&gt;0)</formula>
    </cfRule>
  </conditionalFormatting>
  <conditionalFormatting sqref="D75">
    <cfRule type="expression" dxfId="187" priority="145">
      <formula>AND(ISERROR(VLOOKUP(D75,Liste_Fournisseurs,1,FALSE)),D75&lt;&gt;"Fournisseur",LEN(D75)&gt;0)</formula>
    </cfRule>
  </conditionalFormatting>
  <conditionalFormatting sqref="C74">
    <cfRule type="expression" dxfId="186" priority="144">
      <formula>AND(ISERROR(VLOOKUP(C74,Liste_Pièces,1,FALSE)),C74&lt;&gt;"Pièce",LEN(C74)&gt;0)</formula>
    </cfRule>
  </conditionalFormatting>
  <conditionalFormatting sqref="D74">
    <cfRule type="expression" dxfId="185" priority="143">
      <formula>AND(ISERROR(VLOOKUP(D74,Liste_Fournisseurs,1,FALSE)),D74&lt;&gt;"Fournisseur",LEN(D74)&gt;0)</formula>
    </cfRule>
  </conditionalFormatting>
  <conditionalFormatting sqref="C73">
    <cfRule type="expression" dxfId="184" priority="142">
      <formula>AND(ISERROR(VLOOKUP(C73,Liste_Pièces,1,FALSE)),C73&lt;&gt;"Pièce",LEN(C73)&gt;0)</formula>
    </cfRule>
  </conditionalFormatting>
  <conditionalFormatting sqref="D73">
    <cfRule type="expression" dxfId="183" priority="141">
      <formula>AND(ISERROR(VLOOKUP(D73,Liste_Fournisseurs,1,FALSE)),D73&lt;&gt;"Fournisseur",LEN(D73)&gt;0)</formula>
    </cfRule>
  </conditionalFormatting>
  <conditionalFormatting sqref="C72">
    <cfRule type="expression" dxfId="182" priority="140">
      <formula>AND(ISERROR(VLOOKUP(C72,Liste_Pièces,1,FALSE)),C72&lt;&gt;"Pièce",LEN(C72)&gt;0)</formula>
    </cfRule>
  </conditionalFormatting>
  <conditionalFormatting sqref="D72">
    <cfRule type="expression" dxfId="181" priority="139">
      <formula>AND(ISERROR(VLOOKUP(D72,Liste_Fournisseurs,1,FALSE)),D72&lt;&gt;"Fournisseur",LEN(D72)&gt;0)</formula>
    </cfRule>
  </conditionalFormatting>
  <conditionalFormatting sqref="C71">
    <cfRule type="expression" dxfId="180" priority="138">
      <formula>AND(ISERROR(VLOOKUP(C71,Liste_Pièces,1,FALSE)),C71&lt;&gt;"Pièce",LEN(C71)&gt;0)</formula>
    </cfRule>
  </conditionalFormatting>
  <conditionalFormatting sqref="D71">
    <cfRule type="expression" dxfId="179" priority="137">
      <formula>AND(ISERROR(VLOOKUP(D71,Liste_Fournisseurs,1,FALSE)),D71&lt;&gt;"Fournisseur",LEN(D71)&gt;0)</formula>
    </cfRule>
  </conditionalFormatting>
  <conditionalFormatting sqref="C70">
    <cfRule type="expression" dxfId="178" priority="136">
      <formula>AND(ISERROR(VLOOKUP(C70,Liste_Pièces,1,FALSE)),C70&lt;&gt;"Pièce",LEN(C70)&gt;0)</formula>
    </cfRule>
  </conditionalFormatting>
  <conditionalFormatting sqref="D70">
    <cfRule type="expression" dxfId="177" priority="135">
      <formula>AND(ISERROR(VLOOKUP(D70,Liste_Fournisseurs,1,FALSE)),D70&lt;&gt;"Fournisseur",LEN(D70)&gt;0)</formula>
    </cfRule>
  </conditionalFormatting>
  <conditionalFormatting sqref="C69">
    <cfRule type="expression" dxfId="176" priority="134">
      <formula>AND(ISERROR(VLOOKUP(C69,Liste_Pièces,1,FALSE)),C69&lt;&gt;"Pièce",LEN(C69)&gt;0)</formula>
    </cfRule>
  </conditionalFormatting>
  <conditionalFormatting sqref="D69">
    <cfRule type="expression" dxfId="175" priority="133">
      <formula>AND(ISERROR(VLOOKUP(D69,Liste_Fournisseurs,1,FALSE)),D69&lt;&gt;"Fournisseur",LEN(D69)&gt;0)</formula>
    </cfRule>
  </conditionalFormatting>
  <conditionalFormatting sqref="C68">
    <cfRule type="expression" dxfId="174" priority="132">
      <formula>AND(ISERROR(VLOOKUP(C68,Liste_Pièces,1,FALSE)),C68&lt;&gt;"Pièce",LEN(C68)&gt;0)</formula>
    </cfRule>
  </conditionalFormatting>
  <conditionalFormatting sqref="D68">
    <cfRule type="expression" dxfId="173" priority="131">
      <formula>AND(ISERROR(VLOOKUP(D68,Liste_Fournisseurs,1,FALSE)),D68&lt;&gt;"Fournisseur",LEN(D68)&gt;0)</formula>
    </cfRule>
  </conditionalFormatting>
  <conditionalFormatting sqref="C67">
    <cfRule type="expression" dxfId="172" priority="130">
      <formula>AND(ISERROR(VLOOKUP(C67,Liste_Pièces,1,FALSE)),C67&lt;&gt;"Pièce",LEN(C67)&gt;0)</formula>
    </cfRule>
  </conditionalFormatting>
  <conditionalFormatting sqref="D67">
    <cfRule type="expression" dxfId="171" priority="129">
      <formula>AND(ISERROR(VLOOKUP(D67,Liste_Fournisseurs,1,FALSE)),D67&lt;&gt;"Fournisseur",LEN(D67)&gt;0)</formula>
    </cfRule>
  </conditionalFormatting>
  <conditionalFormatting sqref="C66">
    <cfRule type="expression" dxfId="170" priority="128">
      <formula>AND(ISERROR(VLOOKUP(C66,Liste_Pièces,1,FALSE)),C66&lt;&gt;"Pièce",LEN(C66)&gt;0)</formula>
    </cfRule>
  </conditionalFormatting>
  <conditionalFormatting sqref="D66">
    <cfRule type="expression" dxfId="169" priority="127">
      <formula>AND(ISERROR(VLOOKUP(D66,Liste_Fournisseurs,1,FALSE)),D66&lt;&gt;"Fournisseur",LEN(D66)&gt;0)</formula>
    </cfRule>
  </conditionalFormatting>
  <conditionalFormatting sqref="C65">
    <cfRule type="expression" dxfId="168" priority="126">
      <formula>AND(ISERROR(VLOOKUP(C65,Liste_Pièces,1,FALSE)),C65&lt;&gt;"Pièce",LEN(C65)&gt;0)</formula>
    </cfRule>
  </conditionalFormatting>
  <conditionalFormatting sqref="D65">
    <cfRule type="expression" dxfId="167" priority="125">
      <formula>AND(ISERROR(VLOOKUP(D65,Liste_Fournisseurs,1,FALSE)),D65&lt;&gt;"Fournisseur",LEN(D65)&gt;0)</formula>
    </cfRule>
  </conditionalFormatting>
  <conditionalFormatting sqref="C64">
    <cfRule type="expression" dxfId="166" priority="124">
      <formula>AND(ISERROR(VLOOKUP(C64,Liste_Pièces,1,FALSE)),C64&lt;&gt;"Pièce",LEN(C64)&gt;0)</formula>
    </cfRule>
  </conditionalFormatting>
  <conditionalFormatting sqref="D64">
    <cfRule type="expression" dxfId="165" priority="123">
      <formula>AND(ISERROR(VLOOKUP(D64,Liste_Fournisseurs,1,FALSE)),D64&lt;&gt;"Fournisseur",LEN(D64)&gt;0)</formula>
    </cfRule>
  </conditionalFormatting>
  <conditionalFormatting sqref="C63">
    <cfRule type="expression" dxfId="164" priority="122">
      <formula>AND(ISERROR(VLOOKUP(C63,Liste_Pièces,1,FALSE)),C63&lt;&gt;"Pièce",LEN(C63)&gt;0)</formula>
    </cfRule>
  </conditionalFormatting>
  <conditionalFormatting sqref="D63">
    <cfRule type="expression" dxfId="163" priority="121">
      <formula>AND(ISERROR(VLOOKUP(D63,Liste_Fournisseurs,1,FALSE)),D63&lt;&gt;"Fournisseur",LEN(D63)&gt;0)</formula>
    </cfRule>
  </conditionalFormatting>
  <conditionalFormatting sqref="C62">
    <cfRule type="expression" dxfId="162" priority="118">
      <formula>AND(ISERROR(VLOOKUP(C62,Liste_Pièces,1,FALSE)),C62&lt;&gt;"Pièce",LEN(C62)&gt;0)</formula>
    </cfRule>
  </conditionalFormatting>
  <conditionalFormatting sqref="D62">
    <cfRule type="expression" dxfId="161" priority="117">
      <formula>AND(ISERROR(VLOOKUP(D62,Liste_Fournisseurs,1,FALSE)),D62&lt;&gt;"Fournisseur",LEN(D62)&gt;0)</formula>
    </cfRule>
  </conditionalFormatting>
  <conditionalFormatting sqref="C61">
    <cfRule type="expression" dxfId="160" priority="116">
      <formula>AND(ISERROR(VLOOKUP(C61,Liste_Pièces,1,FALSE)),C61&lt;&gt;"Pièce",LEN(C61)&gt;0)</formula>
    </cfRule>
  </conditionalFormatting>
  <conditionalFormatting sqref="D61">
    <cfRule type="expression" dxfId="159" priority="115">
      <formula>AND(ISERROR(VLOOKUP(D61,Liste_Fournisseurs,1,FALSE)),D61&lt;&gt;"Fournisseur",LEN(D61)&gt;0)</formula>
    </cfRule>
  </conditionalFormatting>
  <conditionalFormatting sqref="C60">
    <cfRule type="expression" dxfId="158" priority="114">
      <formula>AND(ISERROR(VLOOKUP(C60,Liste_Pièces,1,FALSE)),C60&lt;&gt;"Pièce",LEN(C60)&gt;0)</formula>
    </cfRule>
  </conditionalFormatting>
  <conditionalFormatting sqref="D60">
    <cfRule type="expression" dxfId="157" priority="113">
      <formula>AND(ISERROR(VLOOKUP(D60,Liste_Fournisseurs,1,FALSE)),D60&lt;&gt;"Fournisseur",LEN(D60)&gt;0)</formula>
    </cfRule>
  </conditionalFormatting>
  <conditionalFormatting sqref="C59">
    <cfRule type="expression" dxfId="156" priority="112">
      <formula>AND(ISERROR(VLOOKUP(C59,Liste_Pièces,1,FALSE)),C59&lt;&gt;"Pièce",LEN(C59)&gt;0)</formula>
    </cfRule>
  </conditionalFormatting>
  <conditionalFormatting sqref="D59">
    <cfRule type="expression" dxfId="155" priority="111">
      <formula>AND(ISERROR(VLOOKUP(D59,Liste_Fournisseurs,1,FALSE)),D59&lt;&gt;"Fournisseur",LEN(D59)&gt;0)</formula>
    </cfRule>
  </conditionalFormatting>
  <conditionalFormatting sqref="C58">
    <cfRule type="expression" dxfId="154" priority="110">
      <formula>AND(ISERROR(VLOOKUP(C58,Liste_Pièces,1,FALSE)),C58&lt;&gt;"Pièce",LEN(C58)&gt;0)</formula>
    </cfRule>
  </conditionalFormatting>
  <conditionalFormatting sqref="D58">
    <cfRule type="expression" dxfId="153" priority="109">
      <formula>AND(ISERROR(VLOOKUP(D58,Liste_Fournisseurs,1,FALSE)),D58&lt;&gt;"Fournisseur",LEN(D58)&gt;0)</formula>
    </cfRule>
  </conditionalFormatting>
  <conditionalFormatting sqref="C57">
    <cfRule type="expression" dxfId="152" priority="108">
      <formula>AND(ISERROR(VLOOKUP(C57,Liste_Pièces,1,FALSE)),C57&lt;&gt;"Pièce",LEN(C57)&gt;0)</formula>
    </cfRule>
  </conditionalFormatting>
  <conditionalFormatting sqref="D57">
    <cfRule type="expression" dxfId="151" priority="107">
      <formula>AND(ISERROR(VLOOKUP(D57,Liste_Fournisseurs,1,FALSE)),D57&lt;&gt;"Fournisseur",LEN(D57)&gt;0)</formula>
    </cfRule>
  </conditionalFormatting>
  <conditionalFormatting sqref="C56">
    <cfRule type="expression" dxfId="150" priority="106">
      <formula>AND(ISERROR(VLOOKUP(C56,Liste_Pièces,1,FALSE)),C56&lt;&gt;"Pièce",LEN(C56)&gt;0)</formula>
    </cfRule>
  </conditionalFormatting>
  <conditionalFormatting sqref="D56">
    <cfRule type="expression" dxfId="149" priority="105">
      <formula>AND(ISERROR(VLOOKUP(D56,Liste_Fournisseurs,1,FALSE)),D56&lt;&gt;"Fournisseur",LEN(D56)&gt;0)</formula>
    </cfRule>
  </conditionalFormatting>
  <conditionalFormatting sqref="C55">
    <cfRule type="expression" dxfId="148" priority="104">
      <formula>AND(ISERROR(VLOOKUP(C55,Liste_Pièces,1,FALSE)),C55&lt;&gt;"Pièce",LEN(C55)&gt;0)</formula>
    </cfRule>
  </conditionalFormatting>
  <conditionalFormatting sqref="D55">
    <cfRule type="expression" dxfId="147" priority="103">
      <formula>AND(ISERROR(VLOOKUP(D55,Liste_Fournisseurs,1,FALSE)),D55&lt;&gt;"Fournisseur",LEN(D55)&gt;0)</formula>
    </cfRule>
  </conditionalFormatting>
  <conditionalFormatting sqref="C54">
    <cfRule type="expression" dxfId="146" priority="102">
      <formula>AND(ISERROR(VLOOKUP(C54,Liste_Pièces,1,FALSE)),C54&lt;&gt;"Pièce",LEN(C54)&gt;0)</formula>
    </cfRule>
  </conditionalFormatting>
  <conditionalFormatting sqref="D54">
    <cfRule type="expression" dxfId="145" priority="101">
      <formula>AND(ISERROR(VLOOKUP(D54,Liste_Fournisseurs,1,FALSE)),D54&lt;&gt;"Fournisseur",LEN(D54)&gt;0)</formula>
    </cfRule>
  </conditionalFormatting>
  <conditionalFormatting sqref="C53">
    <cfRule type="expression" dxfId="144" priority="100">
      <formula>AND(ISERROR(VLOOKUP(C53,Liste_Pièces,1,FALSE)),C53&lt;&gt;"Pièce",LEN(C53)&gt;0)</formula>
    </cfRule>
  </conditionalFormatting>
  <conditionalFormatting sqref="D53">
    <cfRule type="expression" dxfId="143" priority="99">
      <formula>AND(ISERROR(VLOOKUP(D53,Liste_Fournisseurs,1,FALSE)),D53&lt;&gt;"Fournisseur",LEN(D53)&gt;0)</formula>
    </cfRule>
  </conditionalFormatting>
  <conditionalFormatting sqref="C52">
    <cfRule type="expression" dxfId="142" priority="98">
      <formula>AND(ISERROR(VLOOKUP(C52,Liste_Pièces,1,FALSE)),C52&lt;&gt;"Pièce",LEN(C52)&gt;0)</formula>
    </cfRule>
  </conditionalFormatting>
  <conditionalFormatting sqref="D52">
    <cfRule type="expression" dxfId="141" priority="97">
      <formula>AND(ISERROR(VLOOKUP(D52,Liste_Fournisseurs,1,FALSE)),D52&lt;&gt;"Fournisseur",LEN(D52)&gt;0)</formula>
    </cfRule>
  </conditionalFormatting>
  <conditionalFormatting sqref="C51">
    <cfRule type="expression" dxfId="140" priority="96">
      <formula>AND(ISERROR(VLOOKUP(C51,Liste_Pièces,1,FALSE)),C51&lt;&gt;"Pièce",LEN(C51)&gt;0)</formula>
    </cfRule>
  </conditionalFormatting>
  <conditionalFormatting sqref="D51">
    <cfRule type="expression" dxfId="139" priority="95">
      <formula>AND(ISERROR(VLOOKUP(D51,Liste_Fournisseurs,1,FALSE)),D51&lt;&gt;"Fournisseur",LEN(D51)&gt;0)</formula>
    </cfRule>
  </conditionalFormatting>
  <conditionalFormatting sqref="C50">
    <cfRule type="expression" dxfId="138" priority="94">
      <formula>AND(ISERROR(VLOOKUP(C50,Liste_Pièces,1,FALSE)),C50&lt;&gt;"Pièce",LEN(C50)&gt;0)</formula>
    </cfRule>
  </conditionalFormatting>
  <conditionalFormatting sqref="D50">
    <cfRule type="expression" dxfId="137" priority="93">
      <formula>AND(ISERROR(VLOOKUP(D50,Liste_Fournisseurs,1,FALSE)),D50&lt;&gt;"Fournisseur",LEN(D50)&gt;0)</formula>
    </cfRule>
  </conditionalFormatting>
  <conditionalFormatting sqref="C49">
    <cfRule type="expression" dxfId="136" priority="92">
      <formula>AND(ISERROR(VLOOKUP(C49,Liste_Pièces,1,FALSE)),C49&lt;&gt;"Pièce",LEN(C49)&gt;0)</formula>
    </cfRule>
  </conditionalFormatting>
  <conditionalFormatting sqref="D49">
    <cfRule type="expression" dxfId="135" priority="91">
      <formula>AND(ISERROR(VLOOKUP(D49,Liste_Fournisseurs,1,FALSE)),D49&lt;&gt;"Fournisseur",LEN(D49)&gt;0)</formula>
    </cfRule>
  </conditionalFormatting>
  <conditionalFormatting sqref="C48">
    <cfRule type="expression" dxfId="134" priority="90">
      <formula>AND(ISERROR(VLOOKUP(C48,Liste_Pièces,1,FALSE)),C48&lt;&gt;"Pièce",LEN(C48)&gt;0)</formula>
    </cfRule>
  </conditionalFormatting>
  <conditionalFormatting sqref="D48">
    <cfRule type="expression" dxfId="133" priority="89">
      <formula>AND(ISERROR(VLOOKUP(D48,Liste_Fournisseurs,1,FALSE)),D48&lt;&gt;"Fournisseur",LEN(D48)&gt;0)</formula>
    </cfRule>
  </conditionalFormatting>
  <conditionalFormatting sqref="C47">
    <cfRule type="expression" dxfId="132" priority="88">
      <formula>AND(ISERROR(VLOOKUP(C47,Liste_Pièces,1,FALSE)),C47&lt;&gt;"Pièce",LEN(C47)&gt;0)</formula>
    </cfRule>
  </conditionalFormatting>
  <conditionalFormatting sqref="D47">
    <cfRule type="expression" dxfId="131" priority="87">
      <formula>AND(ISERROR(VLOOKUP(D47,Liste_Fournisseurs,1,FALSE)),D47&lt;&gt;"Fournisseur",LEN(D47)&gt;0)</formula>
    </cfRule>
  </conditionalFormatting>
  <conditionalFormatting sqref="C46">
    <cfRule type="expression" dxfId="130" priority="86">
      <formula>AND(ISERROR(VLOOKUP(C46,Liste_Pièces,1,FALSE)),C46&lt;&gt;"Pièce",LEN(C46)&gt;0)</formula>
    </cfRule>
  </conditionalFormatting>
  <conditionalFormatting sqref="D46">
    <cfRule type="expression" dxfId="129" priority="85">
      <formula>AND(ISERROR(VLOOKUP(D46,Liste_Fournisseurs,1,FALSE)),D46&lt;&gt;"Fournisseur",LEN(D46)&gt;0)</formula>
    </cfRule>
  </conditionalFormatting>
  <conditionalFormatting sqref="C45">
    <cfRule type="expression" dxfId="128" priority="84">
      <formula>AND(ISERROR(VLOOKUP(C45,Liste_Pièces,1,FALSE)),C45&lt;&gt;"Pièce",LEN(C45)&gt;0)</formula>
    </cfRule>
  </conditionalFormatting>
  <conditionalFormatting sqref="D45">
    <cfRule type="expression" dxfId="127" priority="83">
      <formula>AND(ISERROR(VLOOKUP(D45,Liste_Fournisseurs,1,FALSE)),D45&lt;&gt;"Fournisseur",LEN(D45)&gt;0)</formula>
    </cfRule>
  </conditionalFormatting>
  <conditionalFormatting sqref="C44">
    <cfRule type="expression" dxfId="126" priority="82">
      <formula>AND(ISERROR(VLOOKUP(C44,Liste_Pièces,1,FALSE)),C44&lt;&gt;"Pièce",LEN(C44)&gt;0)</formula>
    </cfRule>
  </conditionalFormatting>
  <conditionalFormatting sqref="D44">
    <cfRule type="expression" dxfId="125" priority="81">
      <formula>AND(ISERROR(VLOOKUP(D44,Liste_Fournisseurs,1,FALSE)),D44&lt;&gt;"Fournisseur",LEN(D44)&gt;0)</formula>
    </cfRule>
  </conditionalFormatting>
  <conditionalFormatting sqref="C43">
    <cfRule type="expression" dxfId="124" priority="80">
      <formula>AND(ISERROR(VLOOKUP(C43,Liste_Pièces,1,FALSE)),C43&lt;&gt;"Pièce",LEN(C43)&gt;0)</formula>
    </cfRule>
  </conditionalFormatting>
  <conditionalFormatting sqref="D43">
    <cfRule type="expression" dxfId="123" priority="79">
      <formula>AND(ISERROR(VLOOKUP(D43,Liste_Fournisseurs,1,FALSE)),D43&lt;&gt;"Fournisseur",LEN(D43)&gt;0)</formula>
    </cfRule>
  </conditionalFormatting>
  <conditionalFormatting sqref="C42">
    <cfRule type="expression" dxfId="122" priority="78">
      <formula>AND(ISERROR(VLOOKUP(C42,Liste_Pièces,1,FALSE)),C42&lt;&gt;"Pièce",LEN(C42)&gt;0)</formula>
    </cfRule>
  </conditionalFormatting>
  <conditionalFormatting sqref="D42">
    <cfRule type="expression" dxfId="121" priority="77">
      <formula>AND(ISERROR(VLOOKUP(D42,Liste_Fournisseurs,1,FALSE)),D42&lt;&gt;"Fournisseur",LEN(D42)&gt;0)</formula>
    </cfRule>
  </conditionalFormatting>
  <conditionalFormatting sqref="C41">
    <cfRule type="expression" dxfId="120" priority="76">
      <formula>AND(ISERROR(VLOOKUP(C41,Liste_Pièces,1,FALSE)),C41&lt;&gt;"Pièce",LEN(C41)&gt;0)</formula>
    </cfRule>
  </conditionalFormatting>
  <conditionalFormatting sqref="D41">
    <cfRule type="expression" dxfId="119" priority="75">
      <formula>AND(ISERROR(VLOOKUP(D41,Liste_Fournisseurs,1,FALSE)),D41&lt;&gt;"Fournisseur",LEN(D41)&gt;0)</formula>
    </cfRule>
  </conditionalFormatting>
  <conditionalFormatting sqref="C40">
    <cfRule type="expression" dxfId="118" priority="74">
      <formula>AND(ISERROR(VLOOKUP(C40,Liste_Pièces,1,FALSE)),C40&lt;&gt;"Pièce",LEN(C40)&gt;0)</formula>
    </cfRule>
  </conditionalFormatting>
  <conditionalFormatting sqref="D40">
    <cfRule type="expression" dxfId="117" priority="73">
      <formula>AND(ISERROR(VLOOKUP(D40,Liste_Fournisseurs,1,FALSE)),D40&lt;&gt;"Fournisseur",LEN(D40)&gt;0)</formula>
    </cfRule>
  </conditionalFormatting>
  <conditionalFormatting sqref="C39">
    <cfRule type="expression" dxfId="116" priority="72">
      <formula>AND(ISERROR(VLOOKUP(C39,Liste_Pièces,1,FALSE)),C39&lt;&gt;"Pièce",LEN(C39)&gt;0)</formula>
    </cfRule>
  </conditionalFormatting>
  <conditionalFormatting sqref="D39">
    <cfRule type="expression" dxfId="115" priority="71">
      <formula>AND(ISERROR(VLOOKUP(D39,Liste_Fournisseurs,1,FALSE)),D39&lt;&gt;"Fournisseur",LEN(D39)&gt;0)</formula>
    </cfRule>
  </conditionalFormatting>
  <conditionalFormatting sqref="C38">
    <cfRule type="expression" dxfId="114" priority="70">
      <formula>AND(ISERROR(VLOOKUP(C38,Liste_Pièces,1,FALSE)),C38&lt;&gt;"Pièce",LEN(C38)&gt;0)</formula>
    </cfRule>
  </conditionalFormatting>
  <conditionalFormatting sqref="D38">
    <cfRule type="expression" dxfId="113" priority="69">
      <formula>AND(ISERROR(VLOOKUP(D38,Liste_Fournisseurs,1,FALSE)),D38&lt;&gt;"Fournisseur",LEN(D38)&gt;0)</formula>
    </cfRule>
  </conditionalFormatting>
  <conditionalFormatting sqref="C37">
    <cfRule type="expression" dxfId="112" priority="68">
      <formula>AND(ISERROR(VLOOKUP(C37,Liste_Pièces,1,FALSE)),C37&lt;&gt;"Pièce",LEN(C37)&gt;0)</formula>
    </cfRule>
  </conditionalFormatting>
  <conditionalFormatting sqref="D37">
    <cfRule type="expression" dxfId="111" priority="67">
      <formula>AND(ISERROR(VLOOKUP(D37,Liste_Fournisseurs,1,FALSE)),D37&lt;&gt;"Fournisseur",LEN(D37)&gt;0)</formula>
    </cfRule>
  </conditionalFormatting>
  <conditionalFormatting sqref="C36">
    <cfRule type="expression" dxfId="110" priority="66">
      <formula>AND(ISERROR(VLOOKUP(C36,Liste_Pièces,1,FALSE)),C36&lt;&gt;"Pièce",LEN(C36)&gt;0)</formula>
    </cfRule>
  </conditionalFormatting>
  <conditionalFormatting sqref="D36">
    <cfRule type="expression" dxfId="109" priority="65">
      <formula>AND(ISERROR(VLOOKUP(D36,Liste_Fournisseurs,1,FALSE)),D36&lt;&gt;"Fournisseur",LEN(D36)&gt;0)</formula>
    </cfRule>
  </conditionalFormatting>
  <conditionalFormatting sqref="C35">
    <cfRule type="expression" dxfId="108" priority="64">
      <formula>AND(ISERROR(VLOOKUP(C35,Liste_Pièces,1,FALSE)),C35&lt;&gt;"Pièce",LEN(C35)&gt;0)</formula>
    </cfRule>
  </conditionalFormatting>
  <conditionalFormatting sqref="D35">
    <cfRule type="expression" dxfId="107" priority="63">
      <formula>AND(ISERROR(VLOOKUP(D35,Liste_Fournisseurs,1,FALSE)),D35&lt;&gt;"Fournisseur",LEN(D35)&gt;0)</formula>
    </cfRule>
  </conditionalFormatting>
  <conditionalFormatting sqref="C34">
    <cfRule type="expression" dxfId="106" priority="62">
      <formula>AND(ISERROR(VLOOKUP(C34,Liste_Pièces,1,FALSE)),C34&lt;&gt;"Pièce",LEN(C34)&gt;0)</formula>
    </cfRule>
  </conditionalFormatting>
  <conditionalFormatting sqref="D34">
    <cfRule type="expression" dxfId="105" priority="61">
      <formula>AND(ISERROR(VLOOKUP(D34,Liste_Fournisseurs,1,FALSE)),D34&lt;&gt;"Fournisseur",LEN(D34)&gt;0)</formula>
    </cfRule>
  </conditionalFormatting>
  <conditionalFormatting sqref="C33">
    <cfRule type="expression" dxfId="104" priority="60">
      <formula>AND(ISERROR(VLOOKUP(C33,Liste_Pièces,1,FALSE)),C33&lt;&gt;"Pièce",LEN(C33)&gt;0)</formula>
    </cfRule>
  </conditionalFormatting>
  <conditionalFormatting sqref="D33">
    <cfRule type="expression" dxfId="103" priority="59">
      <formula>AND(ISERROR(VLOOKUP(D33,Liste_Fournisseurs,1,FALSE)),D33&lt;&gt;"Fournisseur",LEN(D33)&gt;0)</formula>
    </cfRule>
  </conditionalFormatting>
  <conditionalFormatting sqref="C32">
    <cfRule type="expression" dxfId="102" priority="58">
      <formula>AND(ISERROR(VLOOKUP(C32,Liste_Pièces,1,FALSE)),C32&lt;&gt;"Pièce",LEN(C32)&gt;0)</formula>
    </cfRule>
  </conditionalFormatting>
  <conditionalFormatting sqref="D32">
    <cfRule type="expression" dxfId="101" priority="57">
      <formula>AND(ISERROR(VLOOKUP(D32,Liste_Fournisseurs,1,FALSE)),D32&lt;&gt;"Fournisseur",LEN(D32)&gt;0)</formula>
    </cfRule>
  </conditionalFormatting>
  <conditionalFormatting sqref="C31">
    <cfRule type="expression" dxfId="100" priority="56">
      <formula>AND(ISERROR(VLOOKUP(C31,Liste_Pièces,1,FALSE)),C31&lt;&gt;"Pièce",LEN(C31)&gt;0)</formula>
    </cfRule>
  </conditionalFormatting>
  <conditionalFormatting sqref="D31">
    <cfRule type="expression" dxfId="99" priority="55">
      <formula>AND(ISERROR(VLOOKUP(D31,Liste_Fournisseurs,1,FALSE)),D31&lt;&gt;"Fournisseur",LEN(D31)&gt;0)</formula>
    </cfRule>
  </conditionalFormatting>
  <conditionalFormatting sqref="C30">
    <cfRule type="expression" dxfId="98" priority="54">
      <formula>AND(ISERROR(VLOOKUP(C30,Liste_Pièces,1,FALSE)),C30&lt;&gt;"Pièce",LEN(C30)&gt;0)</formula>
    </cfRule>
  </conditionalFormatting>
  <conditionalFormatting sqref="D30">
    <cfRule type="expression" dxfId="97" priority="53">
      <formula>AND(ISERROR(VLOOKUP(D30,Liste_Fournisseurs,1,FALSE)),D30&lt;&gt;"Fournisseur",LEN(D30)&gt;0)</formula>
    </cfRule>
  </conditionalFormatting>
  <conditionalFormatting sqref="C29">
    <cfRule type="expression" dxfId="96" priority="52">
      <formula>AND(ISERROR(VLOOKUP(C29,Liste_Pièces,1,FALSE)),C29&lt;&gt;"Pièce",LEN(C29)&gt;0)</formula>
    </cfRule>
  </conditionalFormatting>
  <conditionalFormatting sqref="D29">
    <cfRule type="expression" dxfId="95" priority="51">
      <formula>AND(ISERROR(VLOOKUP(D29,Liste_Fournisseurs,1,FALSE)),D29&lt;&gt;"Fournisseur",LEN(D29)&gt;0)</formula>
    </cfRule>
  </conditionalFormatting>
  <conditionalFormatting sqref="C28">
    <cfRule type="expression" dxfId="94" priority="50">
      <formula>AND(ISERROR(VLOOKUP(C28,Liste_Pièces,1,FALSE)),C28&lt;&gt;"Pièce",LEN(C28)&gt;0)</formula>
    </cfRule>
  </conditionalFormatting>
  <conditionalFormatting sqref="D28">
    <cfRule type="expression" dxfId="93" priority="49">
      <formula>AND(ISERROR(VLOOKUP(D28,Liste_Fournisseurs,1,FALSE)),D28&lt;&gt;"Fournisseur",LEN(D28)&gt;0)</formula>
    </cfRule>
  </conditionalFormatting>
  <conditionalFormatting sqref="C27">
    <cfRule type="expression" dxfId="92" priority="48">
      <formula>AND(ISERROR(VLOOKUP(C27,Liste_Pièces,1,FALSE)),C27&lt;&gt;"Pièce",LEN(C27)&gt;0)</formula>
    </cfRule>
  </conditionalFormatting>
  <conditionalFormatting sqref="D27">
    <cfRule type="expression" dxfId="91" priority="47">
      <formula>AND(ISERROR(VLOOKUP(D27,Liste_Fournisseurs,1,FALSE)),D27&lt;&gt;"Fournisseur",LEN(D27)&gt;0)</formula>
    </cfRule>
  </conditionalFormatting>
  <conditionalFormatting sqref="C26">
    <cfRule type="expression" dxfId="90" priority="46">
      <formula>AND(ISERROR(VLOOKUP(C26,Liste_Pièces,1,FALSE)),C26&lt;&gt;"Pièce",LEN(C26)&gt;0)</formula>
    </cfRule>
  </conditionalFormatting>
  <conditionalFormatting sqref="D26">
    <cfRule type="expression" dxfId="89" priority="45">
      <formula>AND(ISERROR(VLOOKUP(D26,Liste_Fournisseurs,1,FALSE)),D26&lt;&gt;"Fournisseur",LEN(D26)&gt;0)</formula>
    </cfRule>
  </conditionalFormatting>
  <conditionalFormatting sqref="C25">
    <cfRule type="expression" dxfId="88" priority="44">
      <formula>AND(ISERROR(VLOOKUP(C25,Liste_Pièces,1,FALSE)),C25&lt;&gt;"Pièce",LEN(C25)&gt;0)</formula>
    </cfRule>
  </conditionalFormatting>
  <conditionalFormatting sqref="D25">
    <cfRule type="expression" dxfId="87" priority="43">
      <formula>AND(ISERROR(VLOOKUP(D25,Liste_Fournisseurs,1,FALSE)),D25&lt;&gt;"Fournisseur",LEN(D25)&gt;0)</formula>
    </cfRule>
  </conditionalFormatting>
  <conditionalFormatting sqref="C24">
    <cfRule type="expression" dxfId="86" priority="42">
      <formula>AND(ISERROR(VLOOKUP(C24,Liste_Pièces,1,FALSE)),C24&lt;&gt;"Pièce",LEN(C24)&gt;0)</formula>
    </cfRule>
  </conditionalFormatting>
  <conditionalFormatting sqref="D24">
    <cfRule type="expression" dxfId="85" priority="41">
      <formula>AND(ISERROR(VLOOKUP(D24,Liste_Fournisseurs,1,FALSE)),D24&lt;&gt;"Fournisseur",LEN(D24)&gt;0)</formula>
    </cfRule>
  </conditionalFormatting>
  <conditionalFormatting sqref="C23">
    <cfRule type="expression" dxfId="84" priority="40">
      <formula>AND(ISERROR(VLOOKUP(C23,Liste_Pièces,1,FALSE)),C23&lt;&gt;"Pièce",LEN(C23)&gt;0)</formula>
    </cfRule>
  </conditionalFormatting>
  <conditionalFormatting sqref="D23">
    <cfRule type="expression" dxfId="83" priority="39">
      <formula>AND(ISERROR(VLOOKUP(D23,Liste_Fournisseurs,1,FALSE)),D23&lt;&gt;"Fournisseur",LEN(D23)&gt;0)</formula>
    </cfRule>
  </conditionalFormatting>
  <conditionalFormatting sqref="C22">
    <cfRule type="expression" dxfId="82" priority="38">
      <formula>AND(ISERROR(VLOOKUP(C22,Liste_Pièces,1,FALSE)),C22&lt;&gt;"Pièce",LEN(C22)&gt;0)</formula>
    </cfRule>
  </conditionalFormatting>
  <conditionalFormatting sqref="D22">
    <cfRule type="expression" dxfId="81" priority="37">
      <formula>AND(ISERROR(VLOOKUP(D22,Liste_Fournisseurs,1,FALSE)),D22&lt;&gt;"Fournisseur",LEN(D22)&gt;0)</formula>
    </cfRule>
  </conditionalFormatting>
  <conditionalFormatting sqref="C21">
    <cfRule type="expression" dxfId="80" priority="36">
      <formula>AND(ISERROR(VLOOKUP(C21,Liste_Pièces,1,FALSE)),C21&lt;&gt;"Pièce",LEN(C21)&gt;0)</formula>
    </cfRule>
  </conditionalFormatting>
  <conditionalFormatting sqref="D21">
    <cfRule type="expression" dxfId="79" priority="35">
      <formula>AND(ISERROR(VLOOKUP(D21,Liste_Fournisseurs,1,FALSE)),D21&lt;&gt;"Fournisseur",LEN(D21)&gt;0)</formula>
    </cfRule>
  </conditionalFormatting>
  <conditionalFormatting sqref="C20">
    <cfRule type="expression" dxfId="78" priority="34">
      <formula>AND(ISERROR(VLOOKUP(C20,Liste_Pièces,1,FALSE)),C20&lt;&gt;"Pièce",LEN(C20)&gt;0)</formula>
    </cfRule>
  </conditionalFormatting>
  <conditionalFormatting sqref="D20">
    <cfRule type="expression" dxfId="77" priority="33">
      <formula>AND(ISERROR(VLOOKUP(D20,Liste_Fournisseurs,1,FALSE)),D20&lt;&gt;"Fournisseur",LEN(D20)&gt;0)</formula>
    </cfRule>
  </conditionalFormatting>
  <conditionalFormatting sqref="C19">
    <cfRule type="expression" dxfId="76" priority="32">
      <formula>AND(ISERROR(VLOOKUP(C19,Liste_Pièces,1,FALSE)),C19&lt;&gt;"Pièce",LEN(C19)&gt;0)</formula>
    </cfRule>
  </conditionalFormatting>
  <conditionalFormatting sqref="D19">
    <cfRule type="expression" dxfId="75" priority="31">
      <formula>AND(ISERROR(VLOOKUP(D19,Liste_Fournisseurs,1,FALSE)),D19&lt;&gt;"Fournisseur",LEN(D19)&gt;0)</formula>
    </cfRule>
  </conditionalFormatting>
  <conditionalFormatting sqref="C18">
    <cfRule type="expression" dxfId="74" priority="30">
      <formula>AND(ISERROR(VLOOKUP(C18,Liste_Pièces,1,FALSE)),C18&lt;&gt;"Pièce",LEN(C18)&gt;0)</formula>
    </cfRule>
  </conditionalFormatting>
  <conditionalFormatting sqref="D18">
    <cfRule type="expression" dxfId="73" priority="29">
      <formula>AND(ISERROR(VLOOKUP(D18,Liste_Fournisseurs,1,FALSE)),D18&lt;&gt;"Fournisseur",LEN(D18)&gt;0)</formula>
    </cfRule>
  </conditionalFormatting>
  <conditionalFormatting sqref="C17">
    <cfRule type="expression" dxfId="72" priority="28">
      <formula>AND(ISERROR(VLOOKUP(C17,Liste_Pièces,1,FALSE)),C17&lt;&gt;"Pièce",LEN(C17)&gt;0)</formula>
    </cfRule>
  </conditionalFormatting>
  <conditionalFormatting sqref="D17">
    <cfRule type="expression" dxfId="71" priority="27">
      <formula>AND(ISERROR(VLOOKUP(D17,Liste_Fournisseurs,1,FALSE)),D17&lt;&gt;"Fournisseur",LEN(D17)&gt;0)</formula>
    </cfRule>
  </conditionalFormatting>
  <conditionalFormatting sqref="C16">
    <cfRule type="expression" dxfId="70" priority="26">
      <formula>AND(ISERROR(VLOOKUP(C16,Liste_Pièces,1,FALSE)),C16&lt;&gt;"Pièce",LEN(C16)&gt;0)</formula>
    </cfRule>
  </conditionalFormatting>
  <conditionalFormatting sqref="D16">
    <cfRule type="expression" dxfId="69" priority="25">
      <formula>AND(ISERROR(VLOOKUP(D16,Liste_Fournisseurs,1,FALSE)),D16&lt;&gt;"Fournisseur",LEN(D16)&gt;0)</formula>
    </cfRule>
  </conditionalFormatting>
  <conditionalFormatting sqref="C15">
    <cfRule type="expression" dxfId="68" priority="24">
      <formula>AND(ISERROR(VLOOKUP(C15,Liste_Pièces,1,FALSE)),C15&lt;&gt;"Pièce",LEN(C15)&gt;0)</formula>
    </cfRule>
  </conditionalFormatting>
  <conditionalFormatting sqref="D15">
    <cfRule type="expression" dxfId="67" priority="23">
      <formula>AND(ISERROR(VLOOKUP(D15,Liste_Fournisseurs,1,FALSE)),D15&lt;&gt;"Fournisseur",LEN(D15)&gt;0)</formula>
    </cfRule>
  </conditionalFormatting>
  <conditionalFormatting sqref="C14">
    <cfRule type="expression" dxfId="66" priority="22">
      <formula>AND(ISERROR(VLOOKUP(C14,Liste_Pièces,1,FALSE)),C14&lt;&gt;"Pièce",LEN(C14)&gt;0)</formula>
    </cfRule>
  </conditionalFormatting>
  <conditionalFormatting sqref="D14">
    <cfRule type="expression" dxfId="65" priority="21">
      <formula>AND(ISERROR(VLOOKUP(D14,Liste_Fournisseurs,1,FALSE)),D14&lt;&gt;"Fournisseur",LEN(D14)&gt;0)</formula>
    </cfRule>
  </conditionalFormatting>
  <conditionalFormatting sqref="C13">
    <cfRule type="expression" dxfId="64" priority="20">
      <formula>AND(ISERROR(VLOOKUP(C13,Liste_Pièces,1,FALSE)),C13&lt;&gt;"Pièce",LEN(C13)&gt;0)</formula>
    </cfRule>
  </conditionalFormatting>
  <conditionalFormatting sqref="D13">
    <cfRule type="expression" dxfId="63" priority="19">
      <formula>AND(ISERROR(VLOOKUP(D13,Liste_Fournisseurs,1,FALSE)),D13&lt;&gt;"Fournisseur",LEN(D13)&gt;0)</formula>
    </cfRule>
  </conditionalFormatting>
  <conditionalFormatting sqref="C12">
    <cfRule type="expression" dxfId="62" priority="18">
      <formula>AND(ISERROR(VLOOKUP(C12,Liste_Pièces,1,FALSE)),C12&lt;&gt;"Pièce",LEN(C12)&gt;0)</formula>
    </cfRule>
  </conditionalFormatting>
  <conditionalFormatting sqref="D12">
    <cfRule type="expression" dxfId="61" priority="17">
      <formula>AND(ISERROR(VLOOKUP(D12,Liste_Fournisseurs,1,FALSE)),D12&lt;&gt;"Fournisseur",LEN(D12)&gt;0)</formula>
    </cfRule>
  </conditionalFormatting>
  <conditionalFormatting sqref="C11">
    <cfRule type="expression" dxfId="60" priority="16">
      <formula>AND(ISERROR(VLOOKUP(C11,Liste_Pièces,1,FALSE)),C11&lt;&gt;"Pièce",LEN(C11)&gt;0)</formula>
    </cfRule>
  </conditionalFormatting>
  <conditionalFormatting sqref="D11">
    <cfRule type="expression" dxfId="59" priority="15">
      <formula>AND(ISERROR(VLOOKUP(D11,Liste_Fournisseurs,1,FALSE)),D11&lt;&gt;"Fournisseur",LEN(D11)&gt;0)</formula>
    </cfRule>
  </conditionalFormatting>
  <conditionalFormatting sqref="C10">
    <cfRule type="expression" dxfId="58" priority="14">
      <formula>AND(ISERROR(VLOOKUP(C10,Liste_Pièces,1,FALSE)),C10&lt;&gt;"Pièce",LEN(C10)&gt;0)</formula>
    </cfRule>
  </conditionalFormatting>
  <conditionalFormatting sqref="D10">
    <cfRule type="expression" dxfId="57" priority="13">
      <formula>AND(ISERROR(VLOOKUP(D10,Liste_Fournisseurs,1,FALSE)),D10&lt;&gt;"Fournisseur",LEN(D10)&gt;0)</formula>
    </cfRule>
  </conditionalFormatting>
  <conditionalFormatting sqref="C9">
    <cfRule type="expression" dxfId="56" priority="12">
      <formula>AND(ISERROR(VLOOKUP(C9,Liste_Pièces,1,FALSE)),C9&lt;&gt;"Pièce",LEN(C9)&gt;0)</formula>
    </cfRule>
  </conditionalFormatting>
  <conditionalFormatting sqref="D9">
    <cfRule type="expression" dxfId="55" priority="11">
      <formula>AND(ISERROR(VLOOKUP(D9,Liste_Fournisseurs,1,FALSE)),D9&lt;&gt;"Fournisseur",LEN(D9)&gt;0)</formula>
    </cfRule>
  </conditionalFormatting>
  <conditionalFormatting sqref="C8">
    <cfRule type="expression" dxfId="54" priority="10">
      <formula>AND(ISERROR(VLOOKUP(C8,Liste_Pièces,1,FALSE)),C8&lt;&gt;"Pièce",LEN(C8)&gt;0)</formula>
    </cfRule>
  </conditionalFormatting>
  <conditionalFormatting sqref="D8">
    <cfRule type="expression" dxfId="53" priority="9">
      <formula>AND(ISERROR(VLOOKUP(D8,Liste_Fournisseurs,1,FALSE)),D8&lt;&gt;"Fournisseur",LEN(D8)&gt;0)</formula>
    </cfRule>
  </conditionalFormatting>
  <conditionalFormatting sqref="C7">
    <cfRule type="expression" dxfId="52" priority="8">
      <formula>AND(ISERROR(VLOOKUP(C7,Liste_Pièces,1,FALSE)),C7&lt;&gt;"Pièce",LEN(C7)&gt;0)</formula>
    </cfRule>
  </conditionalFormatting>
  <conditionalFormatting sqref="D7">
    <cfRule type="expression" dxfId="51" priority="7">
      <formula>AND(ISERROR(VLOOKUP(D7,Liste_Fournisseurs,1,FALSE)),D7&lt;&gt;"Fournisseur",LEN(D7)&gt;0)</formula>
    </cfRule>
  </conditionalFormatting>
  <conditionalFormatting sqref="C6">
    <cfRule type="expression" dxfId="50" priority="6">
      <formula>AND(ISERROR(VLOOKUP(C6,Liste_Pièces,1,FALSE)),C6&lt;&gt;"Pièce",LEN(C6)&gt;0)</formula>
    </cfRule>
  </conditionalFormatting>
  <conditionalFormatting sqref="D6">
    <cfRule type="expression" dxfId="49" priority="5">
      <formula>AND(ISERROR(VLOOKUP(D6,Liste_Fournisseurs,1,FALSE)),D6&lt;&gt;"Fournisseur",LEN(D6)&gt;0)</formula>
    </cfRule>
  </conditionalFormatting>
  <conditionalFormatting sqref="C5">
    <cfRule type="expression" dxfId="48" priority="4">
      <formula>AND(ISERROR(VLOOKUP(C5,Liste_Pièces,1,FALSE)),C5&lt;&gt;"Pièce",LEN(C5)&gt;0)</formula>
    </cfRule>
  </conditionalFormatting>
  <conditionalFormatting sqref="D5">
    <cfRule type="expression" dxfId="47" priority="3">
      <formula>AND(ISERROR(VLOOKUP(D5,Liste_Fournisseurs,1,FALSE)),D5&lt;&gt;"Fournisseur",LEN(D5)&gt;0)</formula>
    </cfRule>
  </conditionalFormatting>
  <conditionalFormatting sqref="C4">
    <cfRule type="expression" dxfId="46" priority="2">
      <formula>AND(ISERROR(VLOOKUP(C4,Liste_Pièces,1,FALSE)),C4&lt;&gt;"Pièce",LEN(C4)&gt;0)</formula>
    </cfRule>
  </conditionalFormatting>
  <conditionalFormatting sqref="D4">
    <cfRule type="expression" dxfId="45" priority="1">
      <formula>AND(ISERROR(VLOOKUP(D4,Liste_Fournisseurs,1,FALSE)),D4&lt;&gt;"Fournisseur",LEN(D4)&gt;0)</formula>
    </cfRule>
  </conditionalFormatting>
  <dataValidations count="2">
    <dataValidation type="list" allowBlank="1" showInputMessage="1" showErrorMessage="1" errorTitle="Choisir dans la liste" error="Choisir dans la liste !" sqref="D3:D143">
      <formula1>Liste_Fournisseurs</formula1>
    </dataValidation>
    <dataValidation type="list" allowBlank="1" showInputMessage="1" showErrorMessage="1" errorTitle="Choisir dans la liste" error="Choisir dans la liste !" sqref="C3:C143">
      <formula1>Liste_Pièces</formula1>
    </dataValidation>
  </dataValidations>
  <hyperlinks>
    <hyperlink ref="C3" location="Inventaire!A1" display="Pièce"/>
    <hyperlink ref="D3" location="Fournisseurs!A1" display="Fournisseur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Z861"/>
  <sheetViews>
    <sheetView zoomScale="90" zoomScaleNormal="90" workbookViewId="0">
      <pane ySplit="1" topLeftCell="A2" activePane="bottomLeft" state="frozen"/>
      <selection pane="bottomLeft" activeCell="D57" sqref="D57"/>
    </sheetView>
  </sheetViews>
  <sheetFormatPr baseColWidth="10" defaultRowHeight="15" x14ac:dyDescent="0.25"/>
  <cols>
    <col min="1" max="1" width="12" style="1" customWidth="1"/>
    <col min="2" max="2" width="33.140625" style="1" customWidth="1"/>
    <col min="3" max="3" width="25.28515625" style="1" customWidth="1"/>
    <col min="4" max="4" width="10.7109375" style="2" customWidth="1"/>
    <col min="5" max="5" width="32.5703125" style="1" customWidth="1"/>
    <col min="6" max="6" width="13" style="1" customWidth="1"/>
    <col min="7" max="7" width="14.5703125" style="165" customWidth="1"/>
    <col min="8" max="9" width="0" style="2" hidden="1" customWidth="1"/>
    <col min="10" max="10" width="15.7109375" style="149" customWidth="1"/>
    <col min="11" max="11" width="19.28515625" style="149" customWidth="1"/>
    <col min="12" max="12" width="16.85546875" style="1" customWidth="1"/>
    <col min="13" max="14" width="17.42578125" style="1" customWidth="1"/>
    <col min="15" max="15" width="19.140625" style="1" customWidth="1"/>
    <col min="16" max="16" width="18.5703125" style="1" customWidth="1"/>
    <col min="17" max="17" width="17.5703125" style="1" customWidth="1"/>
    <col min="18" max="18" width="18.140625" style="1" customWidth="1"/>
    <col min="19" max="16384" width="11.42578125" style="1"/>
  </cols>
  <sheetData>
    <row r="1" spans="1:26" s="25" customFormat="1" ht="21.75" thickBot="1" x14ac:dyDescent="0.3">
      <c r="A1" s="23" t="s">
        <v>20</v>
      </c>
      <c r="B1" s="24"/>
      <c r="C1" s="24"/>
      <c r="D1" s="36">
        <f>SUBTOTAL(9,D3:D116)</f>
        <v>120</v>
      </c>
      <c r="E1" s="24">
        <f>SUBTOTAL(9,E3:E131)</f>
        <v>14270</v>
      </c>
      <c r="G1" s="164"/>
      <c r="H1" s="26"/>
      <c r="I1" s="26"/>
      <c r="J1" s="164"/>
      <c r="K1" s="164"/>
    </row>
    <row r="2" spans="1:26" s="10" customFormat="1" ht="47.25" customHeight="1" thickBot="1" x14ac:dyDescent="0.3">
      <c r="A2" s="14"/>
      <c r="B2" s="14"/>
      <c r="C2" s="14"/>
      <c r="D2" s="15"/>
      <c r="E2" s="14"/>
      <c r="F2" s="211" t="s">
        <v>204</v>
      </c>
      <c r="G2" s="212"/>
      <c r="H2" s="11"/>
      <c r="I2" s="11"/>
      <c r="J2" s="213"/>
      <c r="K2" s="212"/>
    </row>
    <row r="3" spans="1:26" s="31" customFormat="1" ht="33.75" customHeight="1" x14ac:dyDescent="0.25">
      <c r="A3" s="49" t="s">
        <v>17</v>
      </c>
      <c r="B3" s="73" t="s">
        <v>2</v>
      </c>
      <c r="C3" s="73" t="s">
        <v>5</v>
      </c>
      <c r="D3" s="50" t="s">
        <v>8</v>
      </c>
      <c r="E3" s="51" t="s">
        <v>9</v>
      </c>
      <c r="F3" s="182" t="s">
        <v>202</v>
      </c>
      <c r="G3" s="183" t="s">
        <v>200</v>
      </c>
      <c r="H3" s="31" t="s">
        <v>3</v>
      </c>
      <c r="I3" s="31" t="s">
        <v>3</v>
      </c>
      <c r="J3" s="184" t="s">
        <v>201</v>
      </c>
      <c r="K3" s="183" t="s">
        <v>200</v>
      </c>
      <c r="L3" s="31" t="s">
        <v>3</v>
      </c>
      <c r="W3" s="31" t="s">
        <v>1</v>
      </c>
      <c r="Z3" s="31" t="s">
        <v>0</v>
      </c>
    </row>
    <row r="4" spans="1:26" x14ac:dyDescent="0.25">
      <c r="A4" s="106">
        <v>42708</v>
      </c>
      <c r="B4" s="106" t="s">
        <v>57</v>
      </c>
      <c r="C4" s="107" t="s">
        <v>58</v>
      </c>
      <c r="D4" s="108">
        <v>1</v>
      </c>
      <c r="E4" s="150">
        <v>80</v>
      </c>
      <c r="F4" s="185"/>
      <c r="G4" s="186"/>
      <c r="J4" s="190"/>
      <c r="K4" s="189"/>
    </row>
    <row r="5" spans="1:26" x14ac:dyDescent="0.25">
      <c r="A5" s="131">
        <v>42709</v>
      </c>
      <c r="B5" s="109" t="s">
        <v>75</v>
      </c>
      <c r="C5" s="109" t="s">
        <v>58</v>
      </c>
      <c r="D5" s="110">
        <v>2</v>
      </c>
      <c r="E5" s="151">
        <v>400</v>
      </c>
      <c r="F5" s="185"/>
      <c r="G5" s="186"/>
      <c r="J5" s="190"/>
      <c r="K5" s="189"/>
    </row>
    <row r="6" spans="1:26" x14ac:dyDescent="0.25">
      <c r="A6" s="131">
        <v>42709</v>
      </c>
      <c r="B6" s="109" t="s">
        <v>92</v>
      </c>
      <c r="C6" s="109" t="s">
        <v>58</v>
      </c>
      <c r="D6" s="110">
        <v>1</v>
      </c>
      <c r="E6" s="151">
        <v>120</v>
      </c>
      <c r="F6" s="185"/>
      <c r="G6" s="186"/>
      <c r="J6" s="190"/>
      <c r="K6" s="189"/>
    </row>
    <row r="7" spans="1:26" x14ac:dyDescent="0.25">
      <c r="A7" s="131">
        <v>42709</v>
      </c>
      <c r="B7" s="109" t="s">
        <v>119</v>
      </c>
      <c r="C7" s="109" t="s">
        <v>58</v>
      </c>
      <c r="D7" s="110">
        <v>1</v>
      </c>
      <c r="E7" s="151">
        <v>80</v>
      </c>
      <c r="F7" s="185"/>
      <c r="G7" s="186"/>
      <c r="J7" s="190"/>
      <c r="K7" s="189"/>
    </row>
    <row r="8" spans="1:26" x14ac:dyDescent="0.25">
      <c r="A8" s="132">
        <v>42710</v>
      </c>
      <c r="B8" s="111" t="s">
        <v>63</v>
      </c>
      <c r="C8" s="111" t="s">
        <v>58</v>
      </c>
      <c r="D8" s="112">
        <v>1</v>
      </c>
      <c r="E8" s="152">
        <v>80</v>
      </c>
      <c r="F8" s="185"/>
      <c r="G8" s="186"/>
      <c r="J8" s="190"/>
      <c r="K8" s="189"/>
    </row>
    <row r="9" spans="1:26" x14ac:dyDescent="0.25">
      <c r="A9" s="133">
        <v>42711</v>
      </c>
      <c r="B9" s="113" t="s">
        <v>75</v>
      </c>
      <c r="C9" s="113" t="s">
        <v>58</v>
      </c>
      <c r="D9" s="114">
        <v>1</v>
      </c>
      <c r="E9" s="153">
        <v>400</v>
      </c>
      <c r="F9" s="185"/>
      <c r="G9" s="186"/>
      <c r="J9" s="190"/>
      <c r="K9" s="189"/>
    </row>
    <row r="10" spans="1:26" x14ac:dyDescent="0.25">
      <c r="A10" s="133">
        <v>42711</v>
      </c>
      <c r="B10" s="113" t="s">
        <v>90</v>
      </c>
      <c r="C10" s="113" t="s">
        <v>58</v>
      </c>
      <c r="D10" s="114">
        <v>2</v>
      </c>
      <c r="E10" s="153">
        <v>150</v>
      </c>
      <c r="F10" s="185"/>
      <c r="G10" s="186"/>
      <c r="J10" s="190"/>
      <c r="K10" s="189"/>
    </row>
    <row r="11" spans="1:26" x14ac:dyDescent="0.25">
      <c r="A11" s="133">
        <v>42711</v>
      </c>
      <c r="B11" s="113" t="s">
        <v>57</v>
      </c>
      <c r="C11" s="113" t="s">
        <v>58</v>
      </c>
      <c r="D11" s="114">
        <v>1</v>
      </c>
      <c r="E11" s="153">
        <v>80</v>
      </c>
      <c r="F11" s="185"/>
      <c r="G11" s="186"/>
      <c r="J11" s="190"/>
      <c r="K11" s="189"/>
    </row>
    <row r="12" spans="1:26" x14ac:dyDescent="0.25">
      <c r="A12" s="133">
        <v>42711</v>
      </c>
      <c r="B12" s="113" t="s">
        <v>132</v>
      </c>
      <c r="C12" s="113" t="s">
        <v>58</v>
      </c>
      <c r="D12" s="114">
        <v>1</v>
      </c>
      <c r="E12" s="153">
        <v>220</v>
      </c>
      <c r="F12" s="185"/>
      <c r="G12" s="186"/>
      <c r="J12" s="190"/>
      <c r="K12" s="189"/>
    </row>
    <row r="13" spans="1:26" x14ac:dyDescent="0.25">
      <c r="A13" s="133">
        <v>42711</v>
      </c>
      <c r="B13" s="113" t="s">
        <v>79</v>
      </c>
      <c r="C13" s="113" t="s">
        <v>58</v>
      </c>
      <c r="D13" s="114">
        <v>1</v>
      </c>
      <c r="E13" s="153">
        <v>300</v>
      </c>
      <c r="F13" s="185"/>
      <c r="G13" s="186"/>
      <c r="J13" s="190"/>
      <c r="K13" s="189"/>
    </row>
    <row r="14" spans="1:26" x14ac:dyDescent="0.25">
      <c r="A14" s="134">
        <v>42712</v>
      </c>
      <c r="B14" s="121" t="s">
        <v>90</v>
      </c>
      <c r="C14" s="121" t="s">
        <v>58</v>
      </c>
      <c r="D14" s="122">
        <v>1</v>
      </c>
      <c r="E14" s="154">
        <v>100</v>
      </c>
      <c r="F14" s="185"/>
      <c r="G14" s="186"/>
      <c r="J14" s="190"/>
      <c r="K14" s="189"/>
    </row>
    <row r="15" spans="1:26" x14ac:dyDescent="0.25">
      <c r="A15" s="134">
        <v>42712</v>
      </c>
      <c r="B15" s="121" t="s">
        <v>134</v>
      </c>
      <c r="C15" s="121" t="s">
        <v>58</v>
      </c>
      <c r="D15" s="122">
        <v>1</v>
      </c>
      <c r="E15" s="154">
        <v>100</v>
      </c>
      <c r="F15" s="185"/>
      <c r="G15" s="186"/>
      <c r="J15" s="190"/>
      <c r="K15" s="189"/>
    </row>
    <row r="16" spans="1:26" x14ac:dyDescent="0.25">
      <c r="A16" s="134">
        <v>42712</v>
      </c>
      <c r="B16" s="121" t="s">
        <v>86</v>
      </c>
      <c r="C16" s="121" t="s">
        <v>58</v>
      </c>
      <c r="D16" s="122">
        <v>1</v>
      </c>
      <c r="E16" s="154">
        <v>150</v>
      </c>
      <c r="F16" s="185"/>
      <c r="G16" s="186"/>
      <c r="J16" s="190"/>
      <c r="K16" s="189"/>
    </row>
    <row r="17" spans="1:11" x14ac:dyDescent="0.25">
      <c r="A17" s="134">
        <v>42712</v>
      </c>
      <c r="B17" s="121" t="s">
        <v>89</v>
      </c>
      <c r="C17" s="121" t="s">
        <v>58</v>
      </c>
      <c r="D17" s="122">
        <v>1</v>
      </c>
      <c r="E17" s="154">
        <v>150</v>
      </c>
      <c r="F17" s="185"/>
      <c r="G17" s="186"/>
      <c r="J17" s="190"/>
      <c r="K17" s="189"/>
    </row>
    <row r="18" spans="1:11" x14ac:dyDescent="0.25">
      <c r="A18" s="134">
        <v>42712</v>
      </c>
      <c r="B18" s="121" t="s">
        <v>70</v>
      </c>
      <c r="C18" s="121" t="s">
        <v>58</v>
      </c>
      <c r="D18" s="122">
        <v>1</v>
      </c>
      <c r="E18" s="154">
        <v>150</v>
      </c>
      <c r="F18" s="185"/>
      <c r="G18" s="186"/>
      <c r="J18" s="190"/>
      <c r="K18" s="189"/>
    </row>
    <row r="19" spans="1:11" x14ac:dyDescent="0.25">
      <c r="A19" s="140">
        <v>42714</v>
      </c>
      <c r="B19" s="104" t="s">
        <v>80</v>
      </c>
      <c r="C19" s="104" t="s">
        <v>58</v>
      </c>
      <c r="D19" s="105">
        <v>1</v>
      </c>
      <c r="E19" s="155">
        <v>0</v>
      </c>
      <c r="F19" s="185" t="str">
        <f t="shared" ref="F19:F50" si="0">IF(A20&lt;&gt;A19,SUMPRODUCT(($A$19:$A$115=A19)*($E$19:$E$115)),"")</f>
        <v/>
      </c>
      <c r="G19" s="186"/>
      <c r="J19" s="190"/>
      <c r="K19" s="189"/>
    </row>
    <row r="20" spans="1:11" x14ac:dyDescent="0.25">
      <c r="A20" s="140">
        <v>42714</v>
      </c>
      <c r="B20" s="104" t="s">
        <v>89</v>
      </c>
      <c r="C20" s="104" t="s">
        <v>58</v>
      </c>
      <c r="D20" s="105">
        <v>1</v>
      </c>
      <c r="E20" s="155">
        <v>0</v>
      </c>
      <c r="F20" s="185" t="str">
        <f t="shared" si="0"/>
        <v/>
      </c>
      <c r="G20" s="186"/>
      <c r="J20" s="190"/>
      <c r="K20" s="189"/>
    </row>
    <row r="21" spans="1:11" x14ac:dyDescent="0.25">
      <c r="A21" s="140">
        <v>42714</v>
      </c>
      <c r="B21" s="104" t="s">
        <v>104</v>
      </c>
      <c r="C21" s="104" t="s">
        <v>58</v>
      </c>
      <c r="D21" s="105">
        <v>1</v>
      </c>
      <c r="E21" s="155">
        <v>0</v>
      </c>
      <c r="F21" s="185">
        <f t="shared" si="0"/>
        <v>0</v>
      </c>
      <c r="G21" s="186"/>
      <c r="J21" s="190"/>
      <c r="K21" s="189"/>
    </row>
    <row r="22" spans="1:11" x14ac:dyDescent="0.25">
      <c r="A22" s="136">
        <v>42716</v>
      </c>
      <c r="B22" s="117" t="s">
        <v>125</v>
      </c>
      <c r="C22" s="117" t="s">
        <v>58</v>
      </c>
      <c r="D22" s="118">
        <v>1</v>
      </c>
      <c r="E22" s="156">
        <v>0</v>
      </c>
      <c r="F22" s="185" t="str">
        <f t="shared" si="0"/>
        <v/>
      </c>
      <c r="G22" s="186"/>
      <c r="J22" s="190"/>
      <c r="K22" s="189"/>
    </row>
    <row r="23" spans="1:11" x14ac:dyDescent="0.25">
      <c r="A23" s="136">
        <v>42716</v>
      </c>
      <c r="B23" s="117" t="s">
        <v>120</v>
      </c>
      <c r="C23" s="117" t="s">
        <v>58</v>
      </c>
      <c r="D23" s="118">
        <v>1</v>
      </c>
      <c r="E23" s="156">
        <v>0</v>
      </c>
      <c r="F23" s="185" t="str">
        <f t="shared" si="0"/>
        <v/>
      </c>
      <c r="G23" s="186"/>
      <c r="J23" s="190"/>
      <c r="K23" s="189"/>
    </row>
    <row r="24" spans="1:11" x14ac:dyDescent="0.25">
      <c r="A24" s="136">
        <v>42716</v>
      </c>
      <c r="B24" s="117" t="s">
        <v>89</v>
      </c>
      <c r="C24" s="117" t="s">
        <v>58</v>
      </c>
      <c r="D24" s="118">
        <v>1</v>
      </c>
      <c r="E24" s="156">
        <v>0</v>
      </c>
      <c r="F24" s="185">
        <f t="shared" si="0"/>
        <v>0</v>
      </c>
      <c r="G24" s="186"/>
      <c r="J24" s="190"/>
      <c r="K24" s="189"/>
    </row>
    <row r="25" spans="1:11" x14ac:dyDescent="0.25">
      <c r="A25" s="142">
        <v>42717</v>
      </c>
      <c r="B25" s="119" t="s">
        <v>80</v>
      </c>
      <c r="C25" s="119" t="s">
        <v>58</v>
      </c>
      <c r="D25" s="120">
        <v>1</v>
      </c>
      <c r="E25" s="157">
        <v>0</v>
      </c>
      <c r="F25" s="185" t="str">
        <f t="shared" si="0"/>
        <v/>
      </c>
      <c r="G25" s="186"/>
      <c r="J25" s="190"/>
      <c r="K25" s="189"/>
    </row>
    <row r="26" spans="1:11" x14ac:dyDescent="0.25">
      <c r="A26" s="142">
        <v>42717</v>
      </c>
      <c r="B26" s="119" t="s">
        <v>83</v>
      </c>
      <c r="C26" s="119" t="s">
        <v>58</v>
      </c>
      <c r="D26" s="120">
        <v>1</v>
      </c>
      <c r="E26" s="157">
        <v>0</v>
      </c>
      <c r="F26" s="185">
        <f t="shared" si="0"/>
        <v>0</v>
      </c>
      <c r="G26" s="186"/>
      <c r="J26" s="190"/>
      <c r="K26" s="189"/>
    </row>
    <row r="27" spans="1:11" x14ac:dyDescent="0.25">
      <c r="A27" s="141">
        <v>42718</v>
      </c>
      <c r="B27" s="127" t="s">
        <v>75</v>
      </c>
      <c r="C27" s="127" t="s">
        <v>58</v>
      </c>
      <c r="D27" s="128">
        <v>1</v>
      </c>
      <c r="E27" s="158">
        <v>0</v>
      </c>
      <c r="F27" s="185" t="str">
        <f t="shared" si="0"/>
        <v/>
      </c>
      <c r="G27" s="186">
        <f>IF(A27,SUM($E$18:E27),"")</f>
        <v>150</v>
      </c>
      <c r="J27" s="190"/>
      <c r="K27" s="189"/>
    </row>
    <row r="28" spans="1:11" x14ac:dyDescent="0.25">
      <c r="A28" s="141">
        <v>42718</v>
      </c>
      <c r="B28" s="127" t="s">
        <v>75</v>
      </c>
      <c r="C28" s="127" t="s">
        <v>58</v>
      </c>
      <c r="D28" s="128">
        <v>1</v>
      </c>
      <c r="E28" s="158">
        <v>0</v>
      </c>
      <c r="F28" s="185" t="str">
        <f t="shared" si="0"/>
        <v/>
      </c>
      <c r="G28" s="186">
        <f>IF(A28,SUM($E$18:E28),"")</f>
        <v>150</v>
      </c>
      <c r="J28" s="190"/>
      <c r="K28" s="189"/>
    </row>
    <row r="29" spans="1:11" x14ac:dyDescent="0.25">
      <c r="A29" s="141">
        <v>42718</v>
      </c>
      <c r="B29" s="127" t="s">
        <v>134</v>
      </c>
      <c r="C29" s="127" t="s">
        <v>58</v>
      </c>
      <c r="D29" s="128">
        <v>1</v>
      </c>
      <c r="E29" s="158">
        <v>0</v>
      </c>
      <c r="F29" s="185" t="str">
        <f t="shared" si="0"/>
        <v/>
      </c>
      <c r="G29" s="186">
        <f>IF(A29,SUM($E$18:E29),"")</f>
        <v>150</v>
      </c>
      <c r="J29" s="190"/>
      <c r="K29" s="189"/>
    </row>
    <row r="30" spans="1:11" x14ac:dyDescent="0.25">
      <c r="A30" s="141">
        <v>42718</v>
      </c>
      <c r="B30" s="127" t="s">
        <v>145</v>
      </c>
      <c r="C30" s="127" t="s">
        <v>58</v>
      </c>
      <c r="D30" s="128">
        <v>1</v>
      </c>
      <c r="E30" s="158">
        <v>0</v>
      </c>
      <c r="F30" s="185">
        <f t="shared" si="0"/>
        <v>0</v>
      </c>
      <c r="G30" s="186">
        <f>IF(A30,SUM($E$18:E30),"")</f>
        <v>150</v>
      </c>
      <c r="J30" s="190"/>
      <c r="K30" s="189"/>
    </row>
    <row r="31" spans="1:11" x14ac:dyDescent="0.25">
      <c r="A31" s="135">
        <v>42721</v>
      </c>
      <c r="B31" s="129" t="s">
        <v>119</v>
      </c>
      <c r="C31" s="129" t="s">
        <v>58</v>
      </c>
      <c r="D31" s="130">
        <v>1</v>
      </c>
      <c r="E31" s="159">
        <v>0</v>
      </c>
      <c r="F31" s="185" t="str">
        <f t="shared" si="0"/>
        <v/>
      </c>
      <c r="G31" s="186">
        <f>IF(A31,SUM($E$18:E31),"")</f>
        <v>150</v>
      </c>
      <c r="J31" s="190"/>
      <c r="K31" s="189"/>
    </row>
    <row r="32" spans="1:11" x14ac:dyDescent="0.25">
      <c r="A32" s="135">
        <v>42721</v>
      </c>
      <c r="B32" s="129" t="s">
        <v>106</v>
      </c>
      <c r="C32" s="129" t="s">
        <v>58</v>
      </c>
      <c r="D32" s="130">
        <v>1</v>
      </c>
      <c r="E32" s="159">
        <v>0</v>
      </c>
      <c r="F32" s="185" t="str">
        <f t="shared" si="0"/>
        <v/>
      </c>
      <c r="G32" s="186">
        <f>IF(A32,SUM($E$18:E32),"")</f>
        <v>150</v>
      </c>
      <c r="J32" s="190"/>
      <c r="K32" s="189"/>
    </row>
    <row r="33" spans="1:11" x14ac:dyDescent="0.25">
      <c r="A33" s="135">
        <v>42721</v>
      </c>
      <c r="B33" s="129" t="s">
        <v>145</v>
      </c>
      <c r="C33" s="129" t="s">
        <v>58</v>
      </c>
      <c r="D33" s="130">
        <v>1</v>
      </c>
      <c r="E33" s="159">
        <v>0</v>
      </c>
      <c r="F33" s="185" t="str">
        <f t="shared" si="0"/>
        <v/>
      </c>
      <c r="G33" s="186">
        <f>IF(A33,SUM($E$18:E33),"")</f>
        <v>150</v>
      </c>
      <c r="J33" s="190"/>
      <c r="K33" s="189"/>
    </row>
    <row r="34" spans="1:11" x14ac:dyDescent="0.25">
      <c r="A34" s="135">
        <v>42721</v>
      </c>
      <c r="B34" s="129" t="s">
        <v>145</v>
      </c>
      <c r="C34" s="129" t="s">
        <v>58</v>
      </c>
      <c r="D34" s="130">
        <v>1</v>
      </c>
      <c r="E34" s="159">
        <v>0</v>
      </c>
      <c r="F34" s="185" t="str">
        <f t="shared" si="0"/>
        <v/>
      </c>
      <c r="G34" s="186">
        <f>IF(A34,SUM($E$18:E34),"")</f>
        <v>150</v>
      </c>
      <c r="J34" s="190"/>
      <c r="K34" s="189"/>
    </row>
    <row r="35" spans="1:11" x14ac:dyDescent="0.25">
      <c r="A35" s="135">
        <v>42721</v>
      </c>
      <c r="B35" s="129" t="s">
        <v>64</v>
      </c>
      <c r="C35" s="129" t="s">
        <v>58</v>
      </c>
      <c r="D35" s="130">
        <v>1</v>
      </c>
      <c r="E35" s="159">
        <v>0</v>
      </c>
      <c r="F35" s="185">
        <f t="shared" si="0"/>
        <v>0</v>
      </c>
      <c r="G35" s="186">
        <f>IF(A35,SUM($E$18:E35),"")</f>
        <v>150</v>
      </c>
      <c r="J35" s="190"/>
      <c r="K35" s="189"/>
    </row>
    <row r="36" spans="1:11" x14ac:dyDescent="0.25">
      <c r="A36" s="145">
        <v>42722</v>
      </c>
      <c r="B36" s="115" t="s">
        <v>136</v>
      </c>
      <c r="C36" s="115" t="s">
        <v>58</v>
      </c>
      <c r="D36" s="116">
        <v>1</v>
      </c>
      <c r="E36" s="160">
        <v>0</v>
      </c>
      <c r="F36" s="185" t="str">
        <f t="shared" si="0"/>
        <v/>
      </c>
      <c r="G36" s="186">
        <f>IF(A36,SUM($E$18:E36),"")</f>
        <v>150</v>
      </c>
      <c r="J36" s="190"/>
      <c r="K36" s="189"/>
    </row>
    <row r="37" spans="1:11" x14ac:dyDescent="0.25">
      <c r="A37" s="145">
        <v>42722</v>
      </c>
      <c r="B37" s="115" t="s">
        <v>84</v>
      </c>
      <c r="C37" s="115" t="s">
        <v>58</v>
      </c>
      <c r="D37" s="116">
        <v>1</v>
      </c>
      <c r="E37" s="160">
        <v>0</v>
      </c>
      <c r="F37" s="185" t="str">
        <f t="shared" si="0"/>
        <v/>
      </c>
      <c r="G37" s="186">
        <f>IF(A37,SUM($E$18:E37),"")</f>
        <v>150</v>
      </c>
      <c r="J37" s="190"/>
      <c r="K37" s="189"/>
    </row>
    <row r="38" spans="1:11" x14ac:dyDescent="0.25">
      <c r="A38" s="145">
        <v>42722</v>
      </c>
      <c r="B38" s="115" t="s">
        <v>106</v>
      </c>
      <c r="C38" s="115" t="s">
        <v>58</v>
      </c>
      <c r="D38" s="116">
        <v>1</v>
      </c>
      <c r="E38" s="160">
        <v>0</v>
      </c>
      <c r="F38" s="185" t="str">
        <f t="shared" si="0"/>
        <v/>
      </c>
      <c r="G38" s="186">
        <f>IF(A38,SUM($E$18:E38),"")</f>
        <v>150</v>
      </c>
      <c r="J38" s="190"/>
      <c r="K38" s="189"/>
    </row>
    <row r="39" spans="1:11" x14ac:dyDescent="0.25">
      <c r="A39" s="145">
        <v>42722</v>
      </c>
      <c r="B39" s="115" t="s">
        <v>145</v>
      </c>
      <c r="C39" s="115" t="s">
        <v>58</v>
      </c>
      <c r="D39" s="116">
        <v>1</v>
      </c>
      <c r="E39" s="160">
        <v>0</v>
      </c>
      <c r="F39" s="185" t="str">
        <f t="shared" si="0"/>
        <v/>
      </c>
      <c r="G39" s="186">
        <f>IF(A39,SUM($E$18:E39),"")</f>
        <v>150</v>
      </c>
      <c r="J39" s="190"/>
      <c r="K39" s="189"/>
    </row>
    <row r="40" spans="1:11" x14ac:dyDescent="0.25">
      <c r="A40" s="145">
        <v>42722</v>
      </c>
      <c r="B40" s="115" t="s">
        <v>86</v>
      </c>
      <c r="C40" s="115" t="s">
        <v>58</v>
      </c>
      <c r="D40" s="116">
        <v>1</v>
      </c>
      <c r="E40" s="160">
        <v>0</v>
      </c>
      <c r="F40" s="185" t="str">
        <f t="shared" si="0"/>
        <v/>
      </c>
      <c r="G40" s="186">
        <f>IF(A40,SUM($E$18:E40),"")</f>
        <v>150</v>
      </c>
      <c r="J40" s="190"/>
      <c r="K40" s="189"/>
    </row>
    <row r="41" spans="1:11" x14ac:dyDescent="0.25">
      <c r="A41" s="145">
        <v>42722</v>
      </c>
      <c r="B41" s="115" t="s">
        <v>63</v>
      </c>
      <c r="C41" s="115" t="s">
        <v>58</v>
      </c>
      <c r="D41" s="116">
        <v>1</v>
      </c>
      <c r="E41" s="160">
        <v>0</v>
      </c>
      <c r="F41" s="185" t="str">
        <f t="shared" si="0"/>
        <v/>
      </c>
      <c r="G41" s="186">
        <f>IF(A41,SUM($E$18:E41),"")</f>
        <v>150</v>
      </c>
      <c r="J41" s="190"/>
      <c r="K41" s="189"/>
    </row>
    <row r="42" spans="1:11" x14ac:dyDescent="0.25">
      <c r="A42" s="145">
        <v>42722</v>
      </c>
      <c r="B42" s="115" t="s">
        <v>121</v>
      </c>
      <c r="C42" s="115" t="s">
        <v>58</v>
      </c>
      <c r="D42" s="116">
        <v>1</v>
      </c>
      <c r="E42" s="160">
        <v>0</v>
      </c>
      <c r="F42" s="185">
        <f t="shared" si="0"/>
        <v>0</v>
      </c>
      <c r="G42" s="186">
        <f>IF(A42,SUM($E$18:E42),"")</f>
        <v>150</v>
      </c>
      <c r="J42" s="190"/>
      <c r="K42" s="189"/>
    </row>
    <row r="43" spans="1:11" x14ac:dyDescent="0.25">
      <c r="A43" s="146">
        <v>42723</v>
      </c>
      <c r="B43" s="125" t="s">
        <v>90</v>
      </c>
      <c r="C43" s="125" t="s">
        <v>58</v>
      </c>
      <c r="D43" s="126">
        <v>1</v>
      </c>
      <c r="E43" s="161">
        <v>0</v>
      </c>
      <c r="F43" s="185">
        <f t="shared" si="0"/>
        <v>0</v>
      </c>
      <c r="G43" s="186">
        <f>IF(A43,SUM($E$18:E43),"")</f>
        <v>150</v>
      </c>
      <c r="J43" s="190"/>
      <c r="K43" s="189"/>
    </row>
    <row r="44" spans="1:11" x14ac:dyDescent="0.25">
      <c r="A44" s="144">
        <v>42724</v>
      </c>
      <c r="B44" s="123" t="s">
        <v>90</v>
      </c>
      <c r="C44" s="123" t="s">
        <v>58</v>
      </c>
      <c r="D44" s="124">
        <v>1</v>
      </c>
      <c r="E44" s="162">
        <v>150</v>
      </c>
      <c r="F44" s="185" t="str">
        <f t="shared" si="0"/>
        <v/>
      </c>
      <c r="G44" s="186">
        <f>IF(A44,SUM($E$18:E44),"")</f>
        <v>300</v>
      </c>
      <c r="J44" s="190"/>
      <c r="K44" s="189"/>
    </row>
    <row r="45" spans="1:11" x14ac:dyDescent="0.25">
      <c r="A45" s="144">
        <v>42724</v>
      </c>
      <c r="B45" s="123" t="s">
        <v>94</v>
      </c>
      <c r="C45" s="123" t="s">
        <v>58</v>
      </c>
      <c r="D45" s="124">
        <v>1</v>
      </c>
      <c r="E45" s="162">
        <v>150</v>
      </c>
      <c r="F45" s="185" t="str">
        <f t="shared" si="0"/>
        <v/>
      </c>
      <c r="G45" s="186">
        <f>IF(A45,SUM($E$18:E45),"")</f>
        <v>450</v>
      </c>
      <c r="J45" s="190"/>
      <c r="K45" s="189"/>
    </row>
    <row r="46" spans="1:11" x14ac:dyDescent="0.25">
      <c r="A46" s="144">
        <v>42724</v>
      </c>
      <c r="B46" s="123" t="s">
        <v>148</v>
      </c>
      <c r="C46" s="123" t="s">
        <v>58</v>
      </c>
      <c r="D46" s="124">
        <v>1</v>
      </c>
      <c r="E46" s="162">
        <v>0</v>
      </c>
      <c r="F46" s="185">
        <f t="shared" si="0"/>
        <v>300</v>
      </c>
      <c r="G46" s="186">
        <f>IF(A46,SUM($E$18:E46),"")</f>
        <v>450</v>
      </c>
      <c r="J46" s="190"/>
      <c r="K46" s="189"/>
    </row>
    <row r="47" spans="1:11" x14ac:dyDescent="0.25">
      <c r="A47" s="106">
        <v>42726</v>
      </c>
      <c r="B47" s="106" t="s">
        <v>169</v>
      </c>
      <c r="C47" s="107" t="s">
        <v>58</v>
      </c>
      <c r="D47" s="108">
        <v>1</v>
      </c>
      <c r="E47" s="150">
        <v>300</v>
      </c>
      <c r="F47" s="185" t="str">
        <f t="shared" si="0"/>
        <v/>
      </c>
      <c r="G47" s="186">
        <f>IF(A47,SUM($E$18:E47),"")</f>
        <v>750</v>
      </c>
      <c r="J47" s="190"/>
      <c r="K47" s="189"/>
    </row>
    <row r="48" spans="1:11" x14ac:dyDescent="0.25">
      <c r="A48" s="106">
        <v>42726</v>
      </c>
      <c r="B48" s="106" t="s">
        <v>126</v>
      </c>
      <c r="C48" s="107" t="s">
        <v>58</v>
      </c>
      <c r="D48" s="108">
        <v>2</v>
      </c>
      <c r="E48" s="150">
        <v>240</v>
      </c>
      <c r="F48" s="185" t="str">
        <f t="shared" si="0"/>
        <v/>
      </c>
      <c r="G48" s="186">
        <f>IF(A48,SUM($E$18:E48),"")</f>
        <v>990</v>
      </c>
      <c r="J48" s="190"/>
      <c r="K48" s="189"/>
    </row>
    <row r="49" spans="1:11" x14ac:dyDescent="0.25">
      <c r="A49" s="106">
        <v>42726</v>
      </c>
      <c r="B49" s="106" t="s">
        <v>132</v>
      </c>
      <c r="C49" s="107" t="s">
        <v>58</v>
      </c>
      <c r="D49" s="108">
        <v>1</v>
      </c>
      <c r="E49" s="150">
        <v>220</v>
      </c>
      <c r="F49" s="185" t="str">
        <f t="shared" si="0"/>
        <v/>
      </c>
      <c r="G49" s="186">
        <f>IF(A49,SUM($E$18:E49),"")</f>
        <v>1210</v>
      </c>
      <c r="J49" s="190"/>
      <c r="K49" s="189"/>
    </row>
    <row r="50" spans="1:11" x14ac:dyDescent="0.25">
      <c r="A50" s="106">
        <v>42726</v>
      </c>
      <c r="B50" s="106" t="s">
        <v>145</v>
      </c>
      <c r="C50" s="107" t="s">
        <v>58</v>
      </c>
      <c r="D50" s="108">
        <v>2</v>
      </c>
      <c r="E50" s="150">
        <v>440</v>
      </c>
      <c r="F50" s="185" t="str">
        <f t="shared" si="0"/>
        <v/>
      </c>
      <c r="G50" s="186">
        <f>IF(A50,SUM($E$18:E50),"")</f>
        <v>1650</v>
      </c>
      <c r="J50" s="190"/>
      <c r="K50" s="189"/>
    </row>
    <row r="51" spans="1:11" x14ac:dyDescent="0.25">
      <c r="A51" s="106">
        <v>42726</v>
      </c>
      <c r="B51" s="106" t="s">
        <v>86</v>
      </c>
      <c r="C51" s="107" t="s">
        <v>58</v>
      </c>
      <c r="D51" s="108">
        <v>1</v>
      </c>
      <c r="E51" s="150">
        <v>150</v>
      </c>
      <c r="F51" s="185">
        <f t="shared" ref="F51:F82" si="1">IF(A52&lt;&gt;A51,SUMPRODUCT(($A$19:$A$115=A51)*($E$19:$E$115)),"")</f>
        <v>1350</v>
      </c>
      <c r="G51" s="186">
        <f>IF(A51,SUM($E$18:E51),"")</f>
        <v>1800</v>
      </c>
      <c r="J51" s="191">
        <v>940</v>
      </c>
      <c r="K51" s="189"/>
    </row>
    <row r="52" spans="1:11" x14ac:dyDescent="0.25">
      <c r="A52" s="131">
        <v>42728</v>
      </c>
      <c r="B52" s="131" t="s">
        <v>136</v>
      </c>
      <c r="C52" s="109" t="s">
        <v>58</v>
      </c>
      <c r="D52" s="110">
        <v>3</v>
      </c>
      <c r="E52" s="151">
        <v>250</v>
      </c>
      <c r="F52" s="185" t="str">
        <f t="shared" si="1"/>
        <v/>
      </c>
      <c r="G52" s="186">
        <f>IF(A52,SUM($E$18:E52),"")</f>
        <v>2050</v>
      </c>
      <c r="J52" s="190"/>
      <c r="K52" s="189"/>
    </row>
    <row r="53" spans="1:11" x14ac:dyDescent="0.25">
      <c r="A53" s="131">
        <v>42728</v>
      </c>
      <c r="B53" s="131" t="s">
        <v>136</v>
      </c>
      <c r="C53" s="109" t="s">
        <v>58</v>
      </c>
      <c r="D53" s="110">
        <v>1</v>
      </c>
      <c r="E53" s="151">
        <v>100</v>
      </c>
      <c r="F53" s="185" t="str">
        <f t="shared" si="1"/>
        <v/>
      </c>
      <c r="G53" s="186">
        <f>IF(A53,SUM($E$18:E53),"")</f>
        <v>2150</v>
      </c>
      <c r="J53" s="190"/>
      <c r="K53" s="189"/>
    </row>
    <row r="54" spans="1:11" x14ac:dyDescent="0.25">
      <c r="A54" s="131">
        <v>42728</v>
      </c>
      <c r="B54" s="131" t="s">
        <v>88</v>
      </c>
      <c r="C54" s="109" t="s">
        <v>58</v>
      </c>
      <c r="D54" s="110">
        <v>1</v>
      </c>
      <c r="E54" s="151">
        <v>200</v>
      </c>
      <c r="F54" s="185" t="str">
        <f t="shared" si="1"/>
        <v/>
      </c>
      <c r="G54" s="186">
        <f>IF(A54,SUM($E$18:E54),"")</f>
        <v>2350</v>
      </c>
      <c r="J54" s="190"/>
      <c r="K54" s="189"/>
    </row>
    <row r="55" spans="1:11" x14ac:dyDescent="0.25">
      <c r="A55" s="131">
        <v>42728</v>
      </c>
      <c r="B55" s="131" t="s">
        <v>82</v>
      </c>
      <c r="C55" s="109" t="s">
        <v>58</v>
      </c>
      <c r="D55" s="110">
        <v>1</v>
      </c>
      <c r="E55" s="151">
        <v>200</v>
      </c>
      <c r="F55" s="185" t="str">
        <f t="shared" si="1"/>
        <v/>
      </c>
      <c r="G55" s="186">
        <f>IF(A55,SUM($E$18:E55),"")</f>
        <v>2550</v>
      </c>
      <c r="K55" s="189"/>
    </row>
    <row r="56" spans="1:11" x14ac:dyDescent="0.25">
      <c r="A56" s="131">
        <v>42728</v>
      </c>
      <c r="B56" s="131" t="s">
        <v>103</v>
      </c>
      <c r="C56" s="109" t="s">
        <v>58</v>
      </c>
      <c r="D56" s="110">
        <v>1</v>
      </c>
      <c r="E56" s="151">
        <v>250</v>
      </c>
      <c r="F56" s="185" t="str">
        <f t="shared" si="1"/>
        <v/>
      </c>
      <c r="G56" s="186">
        <f>IF(A56,SUM($E$18:E56),"")</f>
        <v>2800</v>
      </c>
      <c r="J56" s="190"/>
      <c r="K56" s="189"/>
    </row>
    <row r="57" spans="1:11" x14ac:dyDescent="0.25">
      <c r="A57" s="131">
        <v>42728</v>
      </c>
      <c r="B57" s="131" t="s">
        <v>121</v>
      </c>
      <c r="C57" s="109" t="s">
        <v>58</v>
      </c>
      <c r="D57" s="110">
        <v>1</v>
      </c>
      <c r="E57" s="151">
        <v>150</v>
      </c>
      <c r="F57" s="185">
        <f t="shared" si="1"/>
        <v>1150</v>
      </c>
      <c r="G57" s="186">
        <f>IF(A57,SUM($E$18:E57),"")</f>
        <v>2950</v>
      </c>
      <c r="J57" s="192">
        <v>1010</v>
      </c>
      <c r="K57" s="189"/>
    </row>
    <row r="58" spans="1:11" x14ac:dyDescent="0.25">
      <c r="A58" s="132">
        <v>42729</v>
      </c>
      <c r="B58" s="132" t="s">
        <v>92</v>
      </c>
      <c r="C58" s="111" t="s">
        <v>58</v>
      </c>
      <c r="D58" s="112">
        <v>1</v>
      </c>
      <c r="E58" s="152">
        <v>50</v>
      </c>
      <c r="F58" s="185" t="str">
        <f t="shared" si="1"/>
        <v/>
      </c>
      <c r="G58" s="186">
        <f>IF(A58,SUM($E$18:E58),"")</f>
        <v>3000</v>
      </c>
      <c r="J58" s="190"/>
      <c r="K58" s="189"/>
    </row>
    <row r="59" spans="1:11" x14ac:dyDescent="0.25">
      <c r="A59" s="132">
        <v>42729</v>
      </c>
      <c r="B59" s="132" t="s">
        <v>175</v>
      </c>
      <c r="C59" s="111" t="s">
        <v>58</v>
      </c>
      <c r="D59" s="112">
        <v>1</v>
      </c>
      <c r="E59" s="152">
        <v>150</v>
      </c>
      <c r="F59" s="185" t="str">
        <f t="shared" si="1"/>
        <v/>
      </c>
      <c r="G59" s="186">
        <f>IF(A59,SUM($E$18:E59),"")</f>
        <v>3150</v>
      </c>
      <c r="K59" s="189"/>
    </row>
    <row r="60" spans="1:11" x14ac:dyDescent="0.25">
      <c r="A60" s="132">
        <v>42729</v>
      </c>
      <c r="B60" s="132" t="s">
        <v>108</v>
      </c>
      <c r="C60" s="111" t="s">
        <v>58</v>
      </c>
      <c r="D60" s="112">
        <v>1</v>
      </c>
      <c r="E60" s="152">
        <v>250</v>
      </c>
      <c r="F60" s="185" t="str">
        <f t="shared" si="1"/>
        <v/>
      </c>
      <c r="G60" s="186">
        <f>IF(A60,SUM($E$18:E60),"")</f>
        <v>3400</v>
      </c>
      <c r="K60" s="189"/>
    </row>
    <row r="61" spans="1:11" x14ac:dyDescent="0.25">
      <c r="A61" s="132">
        <v>42729</v>
      </c>
      <c r="B61" s="132" t="s">
        <v>86</v>
      </c>
      <c r="C61" s="111" t="s">
        <v>58</v>
      </c>
      <c r="D61" s="112">
        <v>1</v>
      </c>
      <c r="E61" s="152">
        <v>150</v>
      </c>
      <c r="F61" s="185">
        <f t="shared" si="1"/>
        <v>600</v>
      </c>
      <c r="G61" s="186">
        <f>IF(A61,SUM($E$18:E61),"")</f>
        <v>3550</v>
      </c>
      <c r="J61" s="192">
        <v>840</v>
      </c>
      <c r="K61" s="189"/>
    </row>
    <row r="62" spans="1:11" x14ac:dyDescent="0.25">
      <c r="A62" s="133">
        <v>42730</v>
      </c>
      <c r="B62" s="133" t="s">
        <v>180</v>
      </c>
      <c r="C62" s="113" t="s">
        <v>58</v>
      </c>
      <c r="D62" s="114">
        <v>1</v>
      </c>
      <c r="E62" s="153">
        <v>150</v>
      </c>
      <c r="F62" s="185" t="str">
        <f t="shared" si="1"/>
        <v/>
      </c>
      <c r="G62" s="186">
        <f>IF(A62,SUM($E$18:E62),"")</f>
        <v>3700</v>
      </c>
      <c r="J62" s="190"/>
      <c r="K62" s="189"/>
    </row>
    <row r="63" spans="1:11" x14ac:dyDescent="0.25">
      <c r="A63" s="133">
        <v>42730</v>
      </c>
      <c r="B63" s="133" t="s">
        <v>112</v>
      </c>
      <c r="C63" s="113" t="s">
        <v>58</v>
      </c>
      <c r="D63" s="114">
        <v>1</v>
      </c>
      <c r="E63" s="153">
        <v>220</v>
      </c>
      <c r="F63" s="185" t="str">
        <f t="shared" si="1"/>
        <v/>
      </c>
      <c r="G63" s="186">
        <f>IF(A63,SUM($E$18:E63),"")</f>
        <v>3920</v>
      </c>
      <c r="J63" s="1"/>
      <c r="K63" s="189"/>
    </row>
    <row r="64" spans="1:11" x14ac:dyDescent="0.25">
      <c r="A64" s="133">
        <v>42730</v>
      </c>
      <c r="B64" s="133" t="s">
        <v>112</v>
      </c>
      <c r="C64" s="113" t="s">
        <v>58</v>
      </c>
      <c r="D64" s="114">
        <v>1</v>
      </c>
      <c r="E64" s="153">
        <v>220</v>
      </c>
      <c r="F64" s="185" t="str">
        <f t="shared" si="1"/>
        <v/>
      </c>
      <c r="G64" s="186">
        <f>IF(A64,SUM($E$18:E64),"")</f>
        <v>4140</v>
      </c>
      <c r="K64" s="189"/>
    </row>
    <row r="65" spans="1:11" x14ac:dyDescent="0.25">
      <c r="A65" s="133">
        <v>42730</v>
      </c>
      <c r="B65" s="133" t="s">
        <v>57</v>
      </c>
      <c r="C65" s="113" t="s">
        <v>58</v>
      </c>
      <c r="D65" s="114">
        <v>1</v>
      </c>
      <c r="E65" s="153">
        <v>80</v>
      </c>
      <c r="F65" s="185" t="str">
        <f t="shared" si="1"/>
        <v/>
      </c>
      <c r="G65" s="186">
        <f>IF(A65,SUM($E$18:E65),"")</f>
        <v>4220</v>
      </c>
      <c r="K65" s="189"/>
    </row>
    <row r="66" spans="1:11" x14ac:dyDescent="0.25">
      <c r="A66" s="133">
        <v>42730</v>
      </c>
      <c r="B66" s="133" t="s">
        <v>100</v>
      </c>
      <c r="C66" s="113" t="s">
        <v>58</v>
      </c>
      <c r="D66" s="114">
        <v>1</v>
      </c>
      <c r="E66" s="153">
        <v>220</v>
      </c>
      <c r="F66" s="185" t="str">
        <f t="shared" si="1"/>
        <v/>
      </c>
      <c r="G66" s="186">
        <f>IF(A66,SUM($E$18:E66),"")</f>
        <v>4440</v>
      </c>
      <c r="J66" s="1"/>
      <c r="K66" s="189"/>
    </row>
    <row r="67" spans="1:11" x14ac:dyDescent="0.25">
      <c r="A67" s="133">
        <v>42730</v>
      </c>
      <c r="B67" s="133" t="s">
        <v>175</v>
      </c>
      <c r="C67" s="113" t="s">
        <v>58</v>
      </c>
      <c r="D67" s="114">
        <v>1</v>
      </c>
      <c r="E67" s="153">
        <v>150</v>
      </c>
      <c r="F67" s="185" t="str">
        <f t="shared" si="1"/>
        <v/>
      </c>
      <c r="G67" s="186">
        <f>IF(A67,SUM($E$18:E67),"")</f>
        <v>4590</v>
      </c>
      <c r="J67" s="1"/>
      <c r="K67" s="189"/>
    </row>
    <row r="68" spans="1:11" x14ac:dyDescent="0.25">
      <c r="A68" s="133">
        <v>42730</v>
      </c>
      <c r="B68" s="133" t="s">
        <v>150</v>
      </c>
      <c r="C68" s="113" t="s">
        <v>58</v>
      </c>
      <c r="D68" s="114">
        <v>1</v>
      </c>
      <c r="E68" s="153">
        <v>180</v>
      </c>
      <c r="F68" s="185">
        <f t="shared" si="1"/>
        <v>1220</v>
      </c>
      <c r="G68" s="186">
        <f>IF(A68,SUM($E$18:E68),"")</f>
        <v>4770</v>
      </c>
      <c r="J68" s="193">
        <v>630</v>
      </c>
      <c r="K68" s="189"/>
    </row>
    <row r="69" spans="1:11" x14ac:dyDescent="0.25">
      <c r="A69" s="143">
        <v>42731</v>
      </c>
      <c r="B69" s="134" t="s">
        <v>89</v>
      </c>
      <c r="C69" s="121" t="s">
        <v>58</v>
      </c>
      <c r="D69" s="122">
        <v>1</v>
      </c>
      <c r="E69" s="154">
        <v>150</v>
      </c>
      <c r="F69" s="185" t="str">
        <f t="shared" si="1"/>
        <v/>
      </c>
      <c r="G69" s="186">
        <f>IF(A69,SUM($E$18:E69),"")</f>
        <v>4920</v>
      </c>
      <c r="K69" s="189"/>
    </row>
    <row r="70" spans="1:11" x14ac:dyDescent="0.25">
      <c r="A70" s="143">
        <v>42731</v>
      </c>
      <c r="B70" s="134" t="s">
        <v>89</v>
      </c>
      <c r="C70" s="121" t="s">
        <v>58</v>
      </c>
      <c r="D70" s="122">
        <v>1</v>
      </c>
      <c r="E70" s="154">
        <v>150</v>
      </c>
      <c r="F70" s="185">
        <f t="shared" si="1"/>
        <v>300</v>
      </c>
      <c r="G70" s="186">
        <f>IF(A70,SUM($E$18:E70),"")</f>
        <v>5070</v>
      </c>
      <c r="J70" s="194">
        <v>1000</v>
      </c>
      <c r="K70" s="189"/>
    </row>
    <row r="71" spans="1:11" x14ac:dyDescent="0.25">
      <c r="A71" s="136">
        <v>42732</v>
      </c>
      <c r="B71" s="136" t="s">
        <v>175</v>
      </c>
      <c r="C71" s="117" t="s">
        <v>58</v>
      </c>
      <c r="D71" s="118">
        <v>2</v>
      </c>
      <c r="E71" s="156">
        <v>300</v>
      </c>
      <c r="F71" s="185" t="str">
        <f t="shared" si="1"/>
        <v/>
      </c>
      <c r="G71" s="186">
        <f>IF(A71,SUM($E$18:E71),"")</f>
        <v>5370</v>
      </c>
      <c r="H71" s="168"/>
      <c r="I71" s="168"/>
      <c r="K71" s="189"/>
    </row>
    <row r="72" spans="1:11" x14ac:dyDescent="0.25">
      <c r="A72" s="136">
        <v>42732</v>
      </c>
      <c r="B72" s="136" t="s">
        <v>120</v>
      </c>
      <c r="C72" s="117" t="s">
        <v>58</v>
      </c>
      <c r="D72" s="118">
        <v>1</v>
      </c>
      <c r="E72" s="156">
        <v>250</v>
      </c>
      <c r="F72" s="185" t="str">
        <f t="shared" si="1"/>
        <v/>
      </c>
      <c r="G72" s="186">
        <f>IF(A72,SUM($E$18:E72),"")</f>
        <v>5620</v>
      </c>
      <c r="K72" s="189"/>
    </row>
    <row r="73" spans="1:11" x14ac:dyDescent="0.25">
      <c r="A73" s="136">
        <v>42732</v>
      </c>
      <c r="B73" s="136" t="s">
        <v>81</v>
      </c>
      <c r="C73" s="117" t="s">
        <v>58</v>
      </c>
      <c r="D73" s="118">
        <v>1</v>
      </c>
      <c r="E73" s="156">
        <v>250</v>
      </c>
      <c r="F73" s="185" t="str">
        <f t="shared" si="1"/>
        <v/>
      </c>
      <c r="G73" s="186">
        <f>IF(A73,SUM($E$18:E73),"")</f>
        <v>5870</v>
      </c>
      <c r="K73" s="189"/>
    </row>
    <row r="74" spans="1:11" x14ac:dyDescent="0.25">
      <c r="A74" s="136">
        <v>42732</v>
      </c>
      <c r="B74" s="136" t="s">
        <v>77</v>
      </c>
      <c r="C74" s="117" t="s">
        <v>58</v>
      </c>
      <c r="D74" s="118">
        <v>1</v>
      </c>
      <c r="E74" s="156">
        <v>400</v>
      </c>
      <c r="F74" s="185" t="str">
        <f t="shared" si="1"/>
        <v/>
      </c>
      <c r="G74" s="186">
        <f>IF(A74,SUM($E$18:E74),"")</f>
        <v>6270</v>
      </c>
      <c r="K74" s="189"/>
    </row>
    <row r="75" spans="1:11" x14ac:dyDescent="0.25">
      <c r="A75" s="136">
        <v>42732</v>
      </c>
      <c r="B75" s="136" t="s">
        <v>78</v>
      </c>
      <c r="C75" s="117" t="s">
        <v>58</v>
      </c>
      <c r="D75" s="118">
        <v>1</v>
      </c>
      <c r="E75" s="156">
        <v>250</v>
      </c>
      <c r="F75" s="185">
        <f t="shared" si="1"/>
        <v>1450</v>
      </c>
      <c r="G75" s="186">
        <f>IF(A75,SUM($E$18:E75),"")</f>
        <v>6520</v>
      </c>
      <c r="J75" s="195">
        <v>640</v>
      </c>
      <c r="K75" s="189"/>
    </row>
    <row r="76" spans="1:11" x14ac:dyDescent="0.25">
      <c r="A76" s="135">
        <v>42733</v>
      </c>
      <c r="B76" s="135" t="s">
        <v>92</v>
      </c>
      <c r="C76" s="129" t="s">
        <v>58</v>
      </c>
      <c r="D76" s="130">
        <v>1</v>
      </c>
      <c r="E76" s="159">
        <v>110</v>
      </c>
      <c r="F76" s="185" t="str">
        <f t="shared" si="1"/>
        <v/>
      </c>
      <c r="G76" s="186">
        <f>IF(A76,SUM($E$18:E76),"")</f>
        <v>6630</v>
      </c>
      <c r="K76" s="189"/>
    </row>
    <row r="77" spans="1:11" x14ac:dyDescent="0.25">
      <c r="A77" s="135">
        <v>42733</v>
      </c>
      <c r="B77" s="135" t="s">
        <v>175</v>
      </c>
      <c r="C77" s="129" t="s">
        <v>59</v>
      </c>
      <c r="D77" s="130">
        <v>1</v>
      </c>
      <c r="E77" s="159">
        <v>150</v>
      </c>
      <c r="F77" s="185">
        <f t="shared" si="1"/>
        <v>260</v>
      </c>
      <c r="G77" s="186">
        <f>IF(A77,SUM($E$18:E77),"")</f>
        <v>6780</v>
      </c>
      <c r="H77" s="167"/>
      <c r="I77" s="167"/>
      <c r="J77" s="196">
        <v>780</v>
      </c>
      <c r="K77" s="189"/>
    </row>
    <row r="78" spans="1:11" x14ac:dyDescent="0.25">
      <c r="A78" s="137">
        <v>42735</v>
      </c>
      <c r="B78" s="137" t="s">
        <v>83</v>
      </c>
      <c r="C78" s="138" t="s">
        <v>58</v>
      </c>
      <c r="D78" s="139">
        <v>1</v>
      </c>
      <c r="E78" s="163">
        <v>200</v>
      </c>
      <c r="F78" s="185" t="str">
        <f t="shared" si="1"/>
        <v/>
      </c>
      <c r="G78" s="186">
        <f>IF(A78,SUM($E$18:E78),"")</f>
        <v>6980</v>
      </c>
      <c r="K78" s="189"/>
    </row>
    <row r="79" spans="1:11" x14ac:dyDescent="0.25">
      <c r="A79" s="137">
        <v>42735</v>
      </c>
      <c r="B79" s="137" t="s">
        <v>57</v>
      </c>
      <c r="C79" s="138" t="s">
        <v>58</v>
      </c>
      <c r="D79" s="139">
        <v>1</v>
      </c>
      <c r="E79" s="163">
        <v>80</v>
      </c>
      <c r="F79" s="185" t="str">
        <f t="shared" si="1"/>
        <v/>
      </c>
      <c r="G79" s="186">
        <f>IF(A79,SUM($E$18:E79),"")</f>
        <v>7060</v>
      </c>
      <c r="K79" s="189"/>
    </row>
    <row r="80" spans="1:11" x14ac:dyDescent="0.25">
      <c r="A80" s="137">
        <v>42735</v>
      </c>
      <c r="B80" s="137" t="s">
        <v>127</v>
      </c>
      <c r="C80" s="138" t="s">
        <v>58</v>
      </c>
      <c r="D80" s="139">
        <v>1</v>
      </c>
      <c r="E80" s="163">
        <v>150</v>
      </c>
      <c r="F80" s="185">
        <f t="shared" si="1"/>
        <v>430</v>
      </c>
      <c r="G80" s="186">
        <f>IF(A80,SUM($E$18:E80),"")</f>
        <v>7210</v>
      </c>
      <c r="J80" s="197">
        <v>540</v>
      </c>
      <c r="K80" s="189"/>
    </row>
    <row r="81" spans="1:11" x14ac:dyDescent="0.25">
      <c r="A81" s="106">
        <v>42736</v>
      </c>
      <c r="B81" s="106" t="s">
        <v>74</v>
      </c>
      <c r="C81" s="107" t="s">
        <v>58</v>
      </c>
      <c r="D81" s="108">
        <v>1</v>
      </c>
      <c r="E81" s="150">
        <v>700</v>
      </c>
      <c r="F81" s="185" t="str">
        <f t="shared" si="1"/>
        <v/>
      </c>
      <c r="G81" s="186">
        <f>IF(A81,SUM($E$18:E81),"")</f>
        <v>7910</v>
      </c>
      <c r="H81" s="166"/>
      <c r="I81" s="166"/>
      <c r="K81" s="189"/>
    </row>
    <row r="82" spans="1:11" x14ac:dyDescent="0.25">
      <c r="A82" s="106">
        <v>42736</v>
      </c>
      <c r="B82" s="106" t="s">
        <v>111</v>
      </c>
      <c r="C82" s="107" t="s">
        <v>58</v>
      </c>
      <c r="D82" s="108">
        <v>1</v>
      </c>
      <c r="E82" s="150">
        <v>100</v>
      </c>
      <c r="F82" s="185">
        <f t="shared" si="1"/>
        <v>800</v>
      </c>
      <c r="G82" s="186">
        <f>IF(A82,SUM($E$18:E82),"")</f>
        <v>8010</v>
      </c>
      <c r="J82" s="191">
        <v>1450</v>
      </c>
      <c r="K82" s="189"/>
    </row>
    <row r="83" spans="1:11" x14ac:dyDescent="0.25">
      <c r="A83" s="131">
        <v>42737</v>
      </c>
      <c r="B83" s="131" t="s">
        <v>125</v>
      </c>
      <c r="C83" s="109" t="s">
        <v>58</v>
      </c>
      <c r="D83" s="110">
        <v>1</v>
      </c>
      <c r="E83" s="151">
        <v>80</v>
      </c>
      <c r="F83" s="185" t="str">
        <f t="shared" ref="F83:F113" si="2">IF(A84&lt;&gt;A83,SUMPRODUCT(($A$19:$A$115=A83)*($E$19:$E$115)),"")</f>
        <v/>
      </c>
      <c r="G83" s="186">
        <f>IF(A83,SUM($E$18:E83),"")</f>
        <v>8090</v>
      </c>
      <c r="K83" s="189"/>
    </row>
    <row r="84" spans="1:11" x14ac:dyDescent="0.25">
      <c r="A84" s="131">
        <v>42737</v>
      </c>
      <c r="B84" s="131" t="s">
        <v>134</v>
      </c>
      <c r="C84" s="109" t="s">
        <v>58</v>
      </c>
      <c r="D84" s="110">
        <v>1</v>
      </c>
      <c r="E84" s="151">
        <v>150</v>
      </c>
      <c r="F84" s="185" t="str">
        <f t="shared" si="2"/>
        <v/>
      </c>
      <c r="G84" s="186">
        <f>IF(A84,SUM($E$18:E84),"")</f>
        <v>8240</v>
      </c>
      <c r="K84" s="189"/>
    </row>
    <row r="85" spans="1:11" x14ac:dyDescent="0.25">
      <c r="A85" s="131">
        <v>42737</v>
      </c>
      <c r="B85" s="131" t="s">
        <v>181</v>
      </c>
      <c r="C85" s="109" t="s">
        <v>58</v>
      </c>
      <c r="D85" s="110">
        <v>1</v>
      </c>
      <c r="E85" s="151">
        <v>150</v>
      </c>
      <c r="F85" s="185">
        <f t="shared" si="2"/>
        <v>380</v>
      </c>
      <c r="G85" s="186">
        <f>IF(A85,SUM($E$18:E85),"")</f>
        <v>8390</v>
      </c>
      <c r="J85" s="192">
        <v>1240</v>
      </c>
      <c r="K85" s="189"/>
    </row>
    <row r="86" spans="1:11" x14ac:dyDescent="0.25">
      <c r="A86" s="132">
        <v>42738</v>
      </c>
      <c r="B86" s="132" t="s">
        <v>94</v>
      </c>
      <c r="C86" s="111" t="s">
        <v>58</v>
      </c>
      <c r="D86" s="112">
        <v>1</v>
      </c>
      <c r="E86" s="152">
        <v>120</v>
      </c>
      <c r="F86" s="185" t="str">
        <f t="shared" si="2"/>
        <v/>
      </c>
      <c r="G86" s="186">
        <f>IF(A86,SUM($E$18:E86),"")</f>
        <v>8510</v>
      </c>
      <c r="K86" s="189"/>
    </row>
    <row r="87" spans="1:11" x14ac:dyDescent="0.25">
      <c r="A87" s="132">
        <v>42738</v>
      </c>
      <c r="B87" s="132" t="s">
        <v>169</v>
      </c>
      <c r="C87" s="111" t="s">
        <v>58</v>
      </c>
      <c r="D87" s="112">
        <v>1</v>
      </c>
      <c r="E87" s="152">
        <v>250</v>
      </c>
      <c r="F87" s="185" t="str">
        <f t="shared" si="2"/>
        <v/>
      </c>
      <c r="G87" s="186">
        <f>IF(A87,SUM($E$18:E87),"")</f>
        <v>8760</v>
      </c>
      <c r="J87" s="1"/>
      <c r="K87" s="189"/>
    </row>
    <row r="88" spans="1:11" x14ac:dyDescent="0.25">
      <c r="A88" s="132">
        <v>42738</v>
      </c>
      <c r="B88" s="132" t="s">
        <v>136</v>
      </c>
      <c r="C88" s="111" t="s">
        <v>58</v>
      </c>
      <c r="D88" s="112">
        <v>2</v>
      </c>
      <c r="E88" s="152">
        <v>160</v>
      </c>
      <c r="F88" s="185" t="str">
        <f t="shared" si="2"/>
        <v/>
      </c>
      <c r="G88" s="186">
        <f>IF(A88,SUM($E$18:E88),"")</f>
        <v>8920</v>
      </c>
      <c r="H88" s="170"/>
      <c r="I88" s="170"/>
      <c r="K88" s="189"/>
    </row>
    <row r="89" spans="1:11" x14ac:dyDescent="0.25">
      <c r="A89" s="132">
        <v>42738</v>
      </c>
      <c r="B89" s="132" t="s">
        <v>136</v>
      </c>
      <c r="C89" s="111" t="s">
        <v>58</v>
      </c>
      <c r="D89" s="112">
        <v>1</v>
      </c>
      <c r="E89" s="152">
        <v>80</v>
      </c>
      <c r="F89" s="185" t="str">
        <f t="shared" si="2"/>
        <v/>
      </c>
      <c r="G89" s="186">
        <f>IF(A89,SUM($E$18:E89),"")</f>
        <v>9000</v>
      </c>
      <c r="K89" s="189"/>
    </row>
    <row r="90" spans="1:11" x14ac:dyDescent="0.25">
      <c r="A90" s="132">
        <v>42738</v>
      </c>
      <c r="B90" s="132" t="s">
        <v>97</v>
      </c>
      <c r="C90" s="111" t="s">
        <v>58</v>
      </c>
      <c r="D90" s="112">
        <v>1</v>
      </c>
      <c r="E90" s="152">
        <v>80</v>
      </c>
      <c r="F90" s="185" t="str">
        <f t="shared" si="2"/>
        <v/>
      </c>
      <c r="G90" s="186">
        <f>IF(A90,SUM($E$18:E90),"")</f>
        <v>9080</v>
      </c>
      <c r="H90" s="173"/>
      <c r="I90" s="173"/>
      <c r="K90" s="189"/>
    </row>
    <row r="91" spans="1:11" x14ac:dyDescent="0.25">
      <c r="A91" s="132">
        <v>42738</v>
      </c>
      <c r="B91" s="132" t="s">
        <v>192</v>
      </c>
      <c r="C91" s="111" t="s">
        <v>58</v>
      </c>
      <c r="D91" s="112">
        <v>1</v>
      </c>
      <c r="E91" s="152">
        <v>150</v>
      </c>
      <c r="F91" s="185" t="str">
        <f t="shared" si="2"/>
        <v/>
      </c>
      <c r="G91" s="186">
        <f>IF(A91,SUM($E$18:E91),"")</f>
        <v>9230</v>
      </c>
      <c r="J91" s="1"/>
      <c r="K91" s="189"/>
    </row>
    <row r="92" spans="1:11" x14ac:dyDescent="0.25">
      <c r="A92" s="132">
        <v>42738</v>
      </c>
      <c r="B92" s="132" t="s">
        <v>86</v>
      </c>
      <c r="C92" s="111" t="s">
        <v>58</v>
      </c>
      <c r="D92" s="112">
        <v>1</v>
      </c>
      <c r="E92" s="152">
        <v>150</v>
      </c>
      <c r="F92" s="185" t="str">
        <f t="shared" si="2"/>
        <v/>
      </c>
      <c r="G92" s="186">
        <f>IF(A92,SUM($E$18:E92),"")</f>
        <v>9380</v>
      </c>
      <c r="J92" s="1"/>
      <c r="K92" s="189"/>
    </row>
    <row r="93" spans="1:11" x14ac:dyDescent="0.25">
      <c r="A93" s="132">
        <v>42738</v>
      </c>
      <c r="B93" s="132" t="s">
        <v>184</v>
      </c>
      <c r="C93" s="111" t="s">
        <v>58</v>
      </c>
      <c r="D93" s="112">
        <v>1</v>
      </c>
      <c r="E93" s="152">
        <v>70</v>
      </c>
      <c r="F93" s="185" t="str">
        <f t="shared" si="2"/>
        <v/>
      </c>
      <c r="G93" s="186">
        <f>IF(A93,SUM($E$18:E93),"")</f>
        <v>9450</v>
      </c>
      <c r="K93" s="189"/>
    </row>
    <row r="94" spans="1:11" x14ac:dyDescent="0.25">
      <c r="A94" s="132">
        <v>42738</v>
      </c>
      <c r="B94" s="132" t="s">
        <v>185</v>
      </c>
      <c r="C94" s="111" t="s">
        <v>58</v>
      </c>
      <c r="D94" s="112">
        <v>1</v>
      </c>
      <c r="E94" s="152">
        <v>100</v>
      </c>
      <c r="F94" s="185">
        <f t="shared" si="2"/>
        <v>1160</v>
      </c>
      <c r="G94" s="186">
        <f>IF(A94,SUM($E$18:E94),"")</f>
        <v>9550</v>
      </c>
      <c r="J94" s="198">
        <v>760</v>
      </c>
      <c r="K94" s="189"/>
    </row>
    <row r="95" spans="1:11" x14ac:dyDescent="0.25">
      <c r="A95" s="106">
        <v>42739</v>
      </c>
      <c r="B95" s="106" t="s">
        <v>182</v>
      </c>
      <c r="C95" s="107" t="s">
        <v>58</v>
      </c>
      <c r="D95" s="108">
        <v>1</v>
      </c>
      <c r="E95" s="150">
        <v>200</v>
      </c>
      <c r="F95" s="185" t="str">
        <f t="shared" si="2"/>
        <v/>
      </c>
      <c r="G95" s="186">
        <f>IF(A95,SUM($E$18:E95),"")</f>
        <v>9750</v>
      </c>
      <c r="H95" s="169"/>
      <c r="I95" s="169"/>
      <c r="J95" s="1"/>
      <c r="K95" s="189"/>
    </row>
    <row r="96" spans="1:11" x14ac:dyDescent="0.25">
      <c r="A96" s="106">
        <v>42739</v>
      </c>
      <c r="B96" s="106" t="s">
        <v>57</v>
      </c>
      <c r="C96" s="107" t="s">
        <v>58</v>
      </c>
      <c r="D96" s="108">
        <v>1</v>
      </c>
      <c r="E96" s="150">
        <v>80</v>
      </c>
      <c r="F96" s="185" t="str">
        <f t="shared" si="2"/>
        <v/>
      </c>
      <c r="G96" s="186">
        <f>IF(A96,SUM($E$18:E96),"")</f>
        <v>9830</v>
      </c>
      <c r="H96" s="172"/>
      <c r="I96" s="172"/>
      <c r="J96" s="187"/>
      <c r="K96" s="189"/>
    </row>
    <row r="97" spans="1:11" x14ac:dyDescent="0.25">
      <c r="A97" s="106">
        <v>42739</v>
      </c>
      <c r="B97" s="106" t="s">
        <v>97</v>
      </c>
      <c r="C97" s="107" t="s">
        <v>58</v>
      </c>
      <c r="D97" s="108">
        <v>1</v>
      </c>
      <c r="E97" s="150">
        <v>80</v>
      </c>
      <c r="F97" s="185" t="str">
        <f t="shared" si="2"/>
        <v/>
      </c>
      <c r="G97" s="186">
        <f>IF(A97,SUM($E$18:E97),"")</f>
        <v>9910</v>
      </c>
      <c r="K97" s="189"/>
    </row>
    <row r="98" spans="1:11" x14ac:dyDescent="0.25">
      <c r="A98" s="106">
        <v>42739</v>
      </c>
      <c r="B98" s="106" t="s">
        <v>97</v>
      </c>
      <c r="C98" s="107" t="s">
        <v>58</v>
      </c>
      <c r="D98" s="108">
        <v>1</v>
      </c>
      <c r="E98" s="150">
        <v>-120</v>
      </c>
      <c r="F98" s="185" t="str">
        <f t="shared" si="2"/>
        <v/>
      </c>
      <c r="G98" s="186">
        <f>IF(A98,SUM($E$18:E98),"")</f>
        <v>9790</v>
      </c>
      <c r="K98" s="189"/>
    </row>
    <row r="99" spans="1:11" x14ac:dyDescent="0.25">
      <c r="A99" s="106">
        <v>42739</v>
      </c>
      <c r="B99" s="106" t="s">
        <v>97</v>
      </c>
      <c r="C99" s="107" t="s">
        <v>58</v>
      </c>
      <c r="D99" s="108">
        <v>1</v>
      </c>
      <c r="E99" s="150">
        <v>80</v>
      </c>
      <c r="F99" s="185">
        <f t="shared" si="2"/>
        <v>320</v>
      </c>
      <c r="G99" s="186">
        <f>IF(A99,SUM($E$18:E99),"")</f>
        <v>9870</v>
      </c>
      <c r="J99" s="191">
        <v>450</v>
      </c>
      <c r="K99" s="189"/>
    </row>
    <row r="100" spans="1:11" x14ac:dyDescent="0.25">
      <c r="A100" s="174">
        <v>42740</v>
      </c>
      <c r="B100" s="174" t="s">
        <v>182</v>
      </c>
      <c r="C100" s="175" t="s">
        <v>58</v>
      </c>
      <c r="D100" s="176">
        <v>1</v>
      </c>
      <c r="E100" s="177">
        <v>250</v>
      </c>
      <c r="F100" s="185" t="str">
        <f t="shared" si="2"/>
        <v/>
      </c>
      <c r="G100" s="186">
        <f>IF(A100,SUM($E$18:E100),"")</f>
        <v>10120</v>
      </c>
      <c r="H100" s="171"/>
      <c r="I100" s="171"/>
      <c r="J100" s="190"/>
      <c r="K100" s="189"/>
    </row>
    <row r="101" spans="1:11" x14ac:dyDescent="0.25">
      <c r="A101" s="174">
        <v>42740</v>
      </c>
      <c r="B101" s="174" t="s">
        <v>57</v>
      </c>
      <c r="C101" s="175" t="s">
        <v>58</v>
      </c>
      <c r="D101" s="176">
        <v>1</v>
      </c>
      <c r="E101" s="177">
        <v>80</v>
      </c>
      <c r="F101" s="185" t="str">
        <f t="shared" si="2"/>
        <v/>
      </c>
      <c r="G101" s="186">
        <f>IF(A101,SUM($E$18:E101),"")</f>
        <v>10200</v>
      </c>
      <c r="J101" s="190"/>
      <c r="K101" s="189"/>
    </row>
    <row r="102" spans="1:11" x14ac:dyDescent="0.25">
      <c r="A102" s="174">
        <v>42740</v>
      </c>
      <c r="B102" s="174" t="s">
        <v>86</v>
      </c>
      <c r="C102" s="175" t="s">
        <v>58</v>
      </c>
      <c r="D102" s="176">
        <v>1</v>
      </c>
      <c r="E102" s="177">
        <v>150</v>
      </c>
      <c r="F102" s="185">
        <f t="shared" si="2"/>
        <v>480</v>
      </c>
      <c r="G102" s="186">
        <f>IF(A102,SUM($E$18:E102),"")</f>
        <v>10350</v>
      </c>
      <c r="H102" s="168"/>
      <c r="I102" s="168"/>
      <c r="J102" s="199">
        <f>1040</f>
        <v>1040</v>
      </c>
      <c r="K102" s="189"/>
    </row>
    <row r="103" spans="1:11" x14ac:dyDescent="0.25">
      <c r="A103" s="178">
        <v>42742</v>
      </c>
      <c r="B103" s="178" t="s">
        <v>203</v>
      </c>
      <c r="C103" s="179" t="s">
        <v>58</v>
      </c>
      <c r="D103" s="180">
        <v>1</v>
      </c>
      <c r="E103" s="181">
        <v>70</v>
      </c>
      <c r="F103" s="185" t="str">
        <f t="shared" si="2"/>
        <v/>
      </c>
      <c r="G103" s="186">
        <f>IF(A103,SUM($E$18:E103),"")</f>
        <v>10420</v>
      </c>
      <c r="K103" s="189"/>
    </row>
    <row r="104" spans="1:11" x14ac:dyDescent="0.25">
      <c r="A104" s="178">
        <v>42742</v>
      </c>
      <c r="B104" s="178" t="s">
        <v>136</v>
      </c>
      <c r="C104" s="179" t="s">
        <v>58</v>
      </c>
      <c r="D104" s="180">
        <v>1</v>
      </c>
      <c r="E104" s="181">
        <v>80</v>
      </c>
      <c r="F104" s="185" t="str">
        <f t="shared" si="2"/>
        <v/>
      </c>
      <c r="G104" s="186">
        <f>IF(A104,SUM($E$18:E104),"")</f>
        <v>10500</v>
      </c>
      <c r="J104" s="1"/>
      <c r="K104" s="189"/>
    </row>
    <row r="105" spans="1:11" x14ac:dyDescent="0.25">
      <c r="A105" s="178">
        <v>42742</v>
      </c>
      <c r="B105" s="178" t="s">
        <v>175</v>
      </c>
      <c r="C105" s="179" t="s">
        <v>58</v>
      </c>
      <c r="D105" s="180">
        <v>1</v>
      </c>
      <c r="E105" s="181">
        <v>150</v>
      </c>
      <c r="F105" s="185">
        <f t="shared" si="2"/>
        <v>300</v>
      </c>
      <c r="G105" s="186">
        <f>IF(A105,SUM($E$18:E105),"")</f>
        <v>10650</v>
      </c>
      <c r="H105" s="167"/>
      <c r="I105" s="167"/>
      <c r="J105" s="208" t="e">
        <f>IF(A108&lt;&gt;A109,SUMPRODUCT($A$6:$A$115=A114),"")+1040</f>
        <v>#VALUE!</v>
      </c>
      <c r="K105" s="189"/>
    </row>
    <row r="106" spans="1:11" x14ac:dyDescent="0.25">
      <c r="A106" s="200">
        <v>42743</v>
      </c>
      <c r="B106" s="200" t="s">
        <v>150</v>
      </c>
      <c r="C106" s="201" t="s">
        <v>58</v>
      </c>
      <c r="D106" s="202">
        <v>1</v>
      </c>
      <c r="E106" s="203">
        <v>230</v>
      </c>
      <c r="F106" s="185" t="str">
        <f t="shared" si="2"/>
        <v/>
      </c>
      <c r="G106" s="186">
        <f>IF(A106,SUM($E$18:E106),"")</f>
        <v>10880</v>
      </c>
      <c r="J106" s="1"/>
    </row>
    <row r="107" spans="1:11" x14ac:dyDescent="0.25">
      <c r="A107" s="200">
        <v>42743</v>
      </c>
      <c r="B107" s="200" t="s">
        <v>91</v>
      </c>
      <c r="C107" s="201" t="s">
        <v>58</v>
      </c>
      <c r="D107" s="202">
        <v>1</v>
      </c>
      <c r="E107" s="203">
        <v>100</v>
      </c>
      <c r="F107" s="185" t="str">
        <f t="shared" si="2"/>
        <v/>
      </c>
      <c r="G107" s="186">
        <f>IF(A107,SUM($E$18:E107),"")</f>
        <v>10980</v>
      </c>
      <c r="J107" s="1"/>
      <c r="K107" s="189"/>
    </row>
    <row r="108" spans="1:11" x14ac:dyDescent="0.25">
      <c r="A108" s="200">
        <v>42743</v>
      </c>
      <c r="B108" s="200" t="s">
        <v>80</v>
      </c>
      <c r="C108" s="201" t="s">
        <v>58</v>
      </c>
      <c r="D108" s="202">
        <v>1</v>
      </c>
      <c r="E108" s="203">
        <v>120</v>
      </c>
      <c r="F108" s="185" t="str">
        <f t="shared" si="2"/>
        <v/>
      </c>
      <c r="G108" s="186">
        <f>IF(A108,SUM($E$18:E108),"")</f>
        <v>11100</v>
      </c>
      <c r="K108" s="189"/>
    </row>
    <row r="109" spans="1:11" x14ac:dyDescent="0.25">
      <c r="A109" s="200">
        <v>42743</v>
      </c>
      <c r="B109" s="200" t="s">
        <v>85</v>
      </c>
      <c r="C109" s="201" t="s">
        <v>58</v>
      </c>
      <c r="D109" s="202">
        <v>1</v>
      </c>
      <c r="E109" s="203">
        <v>80</v>
      </c>
      <c r="F109" s="185" t="str">
        <f t="shared" si="2"/>
        <v/>
      </c>
      <c r="G109" s="186">
        <f>IF(A109,SUM($E$18:E109),"")</f>
        <v>11180</v>
      </c>
      <c r="K109" s="189"/>
    </row>
    <row r="110" spans="1:11" x14ac:dyDescent="0.25">
      <c r="A110" s="200">
        <v>42743</v>
      </c>
      <c r="B110" s="200" t="s">
        <v>175</v>
      </c>
      <c r="C110" s="201" t="s">
        <v>58</v>
      </c>
      <c r="D110" s="202">
        <v>1</v>
      </c>
      <c r="E110" s="203">
        <v>150</v>
      </c>
      <c r="F110" s="185" t="str">
        <f t="shared" si="2"/>
        <v/>
      </c>
      <c r="G110" s="186">
        <f>IF(A110,SUM($E$18:E110),"")</f>
        <v>11330</v>
      </c>
      <c r="J110" s="1"/>
      <c r="K110" s="189"/>
    </row>
    <row r="111" spans="1:11" x14ac:dyDescent="0.25">
      <c r="A111" s="200">
        <v>42743</v>
      </c>
      <c r="B111" s="200" t="s">
        <v>97</v>
      </c>
      <c r="C111" s="201" t="s">
        <v>58</v>
      </c>
      <c r="D111" s="202">
        <v>1</v>
      </c>
      <c r="E111" s="203">
        <v>80</v>
      </c>
      <c r="F111" s="185">
        <f t="shared" si="2"/>
        <v>760</v>
      </c>
      <c r="G111" s="186">
        <f>IF(A111,SUM($E$18:E111),"")</f>
        <v>11410</v>
      </c>
      <c r="J111" s="209">
        <v>760</v>
      </c>
      <c r="K111" s="189"/>
    </row>
    <row r="112" spans="1:11" x14ac:dyDescent="0.25">
      <c r="A112" s="204">
        <v>42744</v>
      </c>
      <c r="B112" s="204" t="s">
        <v>203</v>
      </c>
      <c r="C112" s="205" t="s">
        <v>58</v>
      </c>
      <c r="D112" s="206">
        <v>1</v>
      </c>
      <c r="E112" s="207">
        <v>70</v>
      </c>
      <c r="F112" s="185" t="str">
        <f t="shared" si="2"/>
        <v/>
      </c>
      <c r="G112" s="186">
        <f>IF(A112,SUM($E$18:E112),"")</f>
        <v>11480</v>
      </c>
      <c r="J112" s="1"/>
    </row>
    <row r="113" spans="1:26" x14ac:dyDescent="0.25">
      <c r="A113" s="204">
        <v>42744</v>
      </c>
      <c r="B113" s="204" t="s">
        <v>175</v>
      </c>
      <c r="C113" s="205" t="s">
        <v>58</v>
      </c>
      <c r="D113" s="206">
        <v>1</v>
      </c>
      <c r="E113" s="207">
        <v>150</v>
      </c>
      <c r="F113" s="185">
        <f t="shared" si="2"/>
        <v>220</v>
      </c>
      <c r="G113" s="186">
        <f>IF(A113,SUM($E$18:E113),"")</f>
        <v>11630</v>
      </c>
      <c r="H113" s="166"/>
      <c r="I113" s="166"/>
      <c r="J113" s="210">
        <v>830</v>
      </c>
      <c r="K113" s="189"/>
    </row>
    <row r="114" spans="1:26" x14ac:dyDescent="0.25">
      <c r="A114" s="135">
        <v>42745</v>
      </c>
      <c r="B114" s="135" t="s">
        <v>146</v>
      </c>
      <c r="C114" s="129" t="s">
        <v>58</v>
      </c>
      <c r="D114" s="130">
        <v>1</v>
      </c>
      <c r="E114" s="159">
        <v>80</v>
      </c>
      <c r="F114" s="185" t="str">
        <f>IF(A115&lt;&gt;A114,SUMPRODUCT(($A$19:$A$115=A114)*($E$19:$E$115)),"")</f>
        <v/>
      </c>
      <c r="G114" s="186">
        <f>IF(A114,SUM($E$18:E114),"")</f>
        <v>11710</v>
      </c>
    </row>
    <row r="115" spans="1:26" x14ac:dyDescent="0.25">
      <c r="A115" s="135">
        <v>42745</v>
      </c>
      <c r="B115" s="135" t="s">
        <v>84</v>
      </c>
      <c r="C115" s="129" t="s">
        <v>58</v>
      </c>
      <c r="D115" s="130">
        <v>1</v>
      </c>
      <c r="E115" s="159">
        <v>150</v>
      </c>
      <c r="F115" s="185">
        <f>IF(A116&lt;&gt;A115,SUMPRODUCT(($A$19:$A$115=A115)*($E$19:$E$115)),"")</f>
        <v>230</v>
      </c>
      <c r="G115" s="186">
        <f>IF(A115,SUM($E$18:E115),"")</f>
        <v>11860</v>
      </c>
      <c r="J115" s="149">
        <f>IF(A116&lt;&gt;A115,SUMPRODUCT(($A$19:$A$115=A115)*($E$19:$E$115)),"")-($E$19:$E$115)-80</f>
        <v>0</v>
      </c>
      <c r="K115" s="189"/>
    </row>
    <row r="116" spans="1:26" ht="21.75" customHeight="1" x14ac:dyDescent="0.25">
      <c r="A116" s="52"/>
      <c r="B116" s="52"/>
      <c r="C116" s="52"/>
      <c r="D116" s="53"/>
      <c r="E116" s="54" t="s">
        <v>6</v>
      </c>
      <c r="F116" s="187"/>
      <c r="G116" s="188"/>
      <c r="J116" s="190"/>
      <c r="K116" s="189"/>
    </row>
    <row r="117" spans="1:26" x14ac:dyDescent="0.25">
      <c r="B117" s="4"/>
      <c r="F117" s="187"/>
      <c r="G117" s="188"/>
      <c r="J117" s="190"/>
      <c r="K117" s="189"/>
    </row>
    <row r="118" spans="1:26" x14ac:dyDescent="0.25">
      <c r="F118" s="187"/>
      <c r="G118" s="188"/>
      <c r="J118" s="190"/>
      <c r="K118" s="189"/>
    </row>
    <row r="119" spans="1:26" x14ac:dyDescent="0.25">
      <c r="F119" s="187"/>
      <c r="G119" s="188"/>
      <c r="J119" s="190"/>
      <c r="K119" s="189"/>
    </row>
    <row r="120" spans="1:26" x14ac:dyDescent="0.25">
      <c r="F120" s="187"/>
      <c r="G120" s="188"/>
      <c r="J120" s="190"/>
      <c r="K120" s="189"/>
    </row>
    <row r="121" spans="1:26" x14ac:dyDescent="0.25">
      <c r="B121"/>
      <c r="F121" s="187"/>
      <c r="G121" s="188"/>
      <c r="J121" s="190"/>
      <c r="K121" s="189"/>
    </row>
    <row r="122" spans="1:26" s="2" customFormat="1" x14ac:dyDescent="0.25">
      <c r="B122"/>
      <c r="C122" s="1"/>
      <c r="E122" s="1"/>
      <c r="F122" s="187"/>
      <c r="G122" s="189"/>
      <c r="J122" s="190"/>
      <c r="K122" s="189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s="2" customFormat="1" x14ac:dyDescent="0.25">
      <c r="B123"/>
      <c r="C123" s="1"/>
      <c r="E123" s="1"/>
      <c r="F123" s="187"/>
      <c r="G123" s="189"/>
      <c r="J123" s="190"/>
      <c r="K123" s="189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s="2" customFormat="1" x14ac:dyDescent="0.25">
      <c r="B124"/>
      <c r="C124" s="1"/>
      <c r="E124" s="1"/>
      <c r="F124" s="187"/>
      <c r="G124" s="189"/>
      <c r="J124" s="190"/>
      <c r="K124" s="189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s="2" customFormat="1" x14ac:dyDescent="0.25">
      <c r="B125"/>
      <c r="C125" s="1"/>
      <c r="E125" s="1"/>
      <c r="F125" s="187"/>
      <c r="G125" s="189"/>
      <c r="J125" s="190"/>
      <c r="K125" s="189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s="2" customFormat="1" x14ac:dyDescent="0.25">
      <c r="B126"/>
      <c r="C126" s="1"/>
      <c r="E126" s="1"/>
      <c r="F126" s="187"/>
      <c r="G126" s="189"/>
      <c r="J126" s="190"/>
      <c r="K126" s="189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s="2" customFormat="1" x14ac:dyDescent="0.25">
      <c r="B127"/>
      <c r="C127" s="1"/>
      <c r="E127" s="1"/>
      <c r="F127" s="187"/>
      <c r="G127" s="189"/>
      <c r="J127" s="190"/>
      <c r="K127" s="189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s="2" customFormat="1" x14ac:dyDescent="0.25">
      <c r="B128"/>
      <c r="C128" s="1"/>
      <c r="E128" s="1"/>
      <c r="F128" s="187"/>
      <c r="G128" s="189"/>
      <c r="J128" s="190"/>
      <c r="K128" s="189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2:26" s="2" customFormat="1" x14ac:dyDescent="0.25">
      <c r="B129" s="1"/>
      <c r="C129" s="1"/>
      <c r="E129" s="1"/>
      <c r="F129" s="187"/>
      <c r="G129" s="189"/>
      <c r="J129" s="190"/>
      <c r="K129" s="189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2:26" s="2" customFormat="1" x14ac:dyDescent="0.25">
      <c r="B130" s="1"/>
      <c r="C130" s="1"/>
      <c r="E130" s="1"/>
      <c r="F130" s="187"/>
      <c r="G130" s="189"/>
      <c r="J130" s="190"/>
      <c r="K130" s="189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2:26" s="2" customFormat="1" x14ac:dyDescent="0.25">
      <c r="B131" s="1"/>
      <c r="C131" s="1"/>
      <c r="E131" s="1"/>
      <c r="F131" s="187"/>
      <c r="G131" s="189"/>
      <c r="J131" s="190"/>
      <c r="K131" s="189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2:26" x14ac:dyDescent="0.25">
      <c r="F132" s="187"/>
      <c r="G132" s="188"/>
      <c r="J132" s="190"/>
      <c r="K132" s="189"/>
    </row>
    <row r="133" spans="2:26" x14ac:dyDescent="0.25">
      <c r="F133" s="187"/>
      <c r="G133" s="188"/>
      <c r="J133" s="190"/>
      <c r="K133" s="189"/>
    </row>
    <row r="134" spans="2:26" x14ac:dyDescent="0.25">
      <c r="F134" s="187"/>
      <c r="G134" s="188"/>
      <c r="J134" s="190"/>
      <c r="K134" s="189"/>
    </row>
    <row r="135" spans="2:26" x14ac:dyDescent="0.25">
      <c r="F135" s="187"/>
      <c r="G135" s="188"/>
      <c r="J135" s="190"/>
      <c r="K135" s="189"/>
    </row>
    <row r="136" spans="2:26" x14ac:dyDescent="0.25">
      <c r="F136" s="187"/>
      <c r="G136" s="188"/>
      <c r="J136" s="190"/>
      <c r="K136" s="189"/>
    </row>
    <row r="137" spans="2:26" x14ac:dyDescent="0.25">
      <c r="F137" s="187"/>
      <c r="G137" s="188"/>
      <c r="J137" s="190"/>
      <c r="K137" s="189"/>
    </row>
    <row r="138" spans="2:26" x14ac:dyDescent="0.25">
      <c r="F138" s="187"/>
      <c r="G138" s="188"/>
      <c r="J138" s="190"/>
      <c r="K138" s="189"/>
    </row>
    <row r="139" spans="2:26" x14ac:dyDescent="0.25">
      <c r="F139" s="187"/>
      <c r="G139" s="188"/>
      <c r="J139" s="190"/>
      <c r="K139" s="189"/>
    </row>
    <row r="140" spans="2:26" x14ac:dyDescent="0.25">
      <c r="F140" s="187"/>
      <c r="G140" s="188"/>
      <c r="J140" s="190"/>
      <c r="K140" s="189"/>
    </row>
    <row r="141" spans="2:26" x14ac:dyDescent="0.25">
      <c r="F141" s="187"/>
      <c r="G141" s="188"/>
      <c r="J141" s="190"/>
      <c r="K141" s="189"/>
    </row>
    <row r="142" spans="2:26" x14ac:dyDescent="0.25">
      <c r="F142" s="187"/>
      <c r="G142" s="188"/>
      <c r="J142" s="190"/>
      <c r="K142" s="189"/>
    </row>
    <row r="143" spans="2:26" x14ac:dyDescent="0.25">
      <c r="F143" s="187"/>
      <c r="G143" s="188"/>
      <c r="J143" s="190"/>
      <c r="K143" s="189"/>
    </row>
    <row r="144" spans="2:26" x14ac:dyDescent="0.25">
      <c r="F144" s="187"/>
      <c r="G144" s="188"/>
      <c r="J144" s="190"/>
      <c r="K144" s="189"/>
    </row>
    <row r="145" spans="6:11" x14ac:dyDescent="0.25">
      <c r="F145" s="187"/>
      <c r="G145" s="188"/>
      <c r="J145" s="190"/>
      <c r="K145" s="189"/>
    </row>
    <row r="146" spans="6:11" x14ac:dyDescent="0.25">
      <c r="F146" s="187"/>
      <c r="G146" s="188"/>
      <c r="J146" s="190"/>
      <c r="K146" s="189"/>
    </row>
    <row r="147" spans="6:11" x14ac:dyDescent="0.25">
      <c r="F147" s="187"/>
      <c r="G147" s="188"/>
      <c r="J147" s="190"/>
      <c r="K147" s="189"/>
    </row>
    <row r="148" spans="6:11" x14ac:dyDescent="0.25">
      <c r="F148" s="187"/>
      <c r="G148" s="188"/>
      <c r="J148" s="190"/>
      <c r="K148" s="189"/>
    </row>
    <row r="149" spans="6:11" x14ac:dyDescent="0.25">
      <c r="F149" s="187"/>
      <c r="G149" s="188"/>
      <c r="J149" s="190"/>
      <c r="K149" s="189"/>
    </row>
    <row r="150" spans="6:11" x14ac:dyDescent="0.25">
      <c r="F150" s="187"/>
      <c r="G150" s="188"/>
      <c r="J150" s="190"/>
      <c r="K150" s="189"/>
    </row>
    <row r="151" spans="6:11" x14ac:dyDescent="0.25">
      <c r="F151" s="187"/>
      <c r="G151" s="188"/>
      <c r="J151" s="190"/>
      <c r="K151" s="189"/>
    </row>
    <row r="152" spans="6:11" x14ac:dyDescent="0.25">
      <c r="F152" s="187"/>
      <c r="G152" s="188"/>
      <c r="J152" s="190"/>
      <c r="K152" s="189"/>
    </row>
    <row r="153" spans="6:11" x14ac:dyDescent="0.25">
      <c r="F153" s="187"/>
      <c r="G153" s="188"/>
      <c r="J153" s="190"/>
      <c r="K153" s="189"/>
    </row>
    <row r="154" spans="6:11" x14ac:dyDescent="0.25">
      <c r="F154" s="187"/>
      <c r="G154" s="188"/>
      <c r="J154" s="190"/>
      <c r="K154" s="189"/>
    </row>
    <row r="155" spans="6:11" x14ac:dyDescent="0.25">
      <c r="F155" s="187"/>
      <c r="G155" s="188"/>
      <c r="J155" s="190"/>
      <c r="K155" s="189"/>
    </row>
    <row r="156" spans="6:11" x14ac:dyDescent="0.25">
      <c r="F156" s="187"/>
      <c r="G156" s="188"/>
      <c r="J156" s="190"/>
      <c r="K156" s="189"/>
    </row>
    <row r="157" spans="6:11" x14ac:dyDescent="0.25">
      <c r="F157" s="187"/>
      <c r="G157" s="188"/>
      <c r="J157" s="190"/>
      <c r="K157" s="189"/>
    </row>
    <row r="158" spans="6:11" x14ac:dyDescent="0.25">
      <c r="F158" s="187"/>
      <c r="G158" s="188"/>
      <c r="J158" s="190"/>
      <c r="K158" s="189"/>
    </row>
    <row r="159" spans="6:11" x14ac:dyDescent="0.25">
      <c r="F159" s="187"/>
      <c r="G159" s="188"/>
      <c r="J159" s="190"/>
      <c r="K159" s="189"/>
    </row>
    <row r="160" spans="6:11" x14ac:dyDescent="0.25">
      <c r="F160" s="187"/>
      <c r="G160" s="188"/>
      <c r="J160" s="190"/>
      <c r="K160" s="189"/>
    </row>
    <row r="161" spans="6:11" x14ac:dyDescent="0.25">
      <c r="F161" s="187"/>
      <c r="G161" s="188"/>
      <c r="J161" s="190"/>
      <c r="K161" s="189"/>
    </row>
    <row r="162" spans="6:11" x14ac:dyDescent="0.25">
      <c r="F162" s="187"/>
      <c r="G162" s="188"/>
      <c r="J162" s="190"/>
      <c r="K162" s="189"/>
    </row>
    <row r="163" spans="6:11" x14ac:dyDescent="0.25">
      <c r="F163" s="187"/>
      <c r="G163" s="188"/>
      <c r="J163" s="190"/>
      <c r="K163" s="189"/>
    </row>
    <row r="164" spans="6:11" x14ac:dyDescent="0.25">
      <c r="F164" s="187"/>
      <c r="G164" s="188"/>
      <c r="J164" s="190"/>
      <c r="K164" s="189"/>
    </row>
    <row r="165" spans="6:11" x14ac:dyDescent="0.25">
      <c r="F165" s="187"/>
      <c r="G165" s="188"/>
      <c r="J165" s="190"/>
      <c r="K165" s="189"/>
    </row>
    <row r="166" spans="6:11" x14ac:dyDescent="0.25">
      <c r="F166" s="187"/>
      <c r="G166" s="188"/>
      <c r="J166" s="190"/>
      <c r="K166" s="189"/>
    </row>
    <row r="167" spans="6:11" x14ac:dyDescent="0.25">
      <c r="F167" s="187"/>
      <c r="G167" s="188"/>
      <c r="J167" s="190"/>
      <c r="K167" s="189"/>
    </row>
    <row r="168" spans="6:11" x14ac:dyDescent="0.25">
      <c r="F168" s="187"/>
      <c r="G168" s="188"/>
      <c r="J168" s="190"/>
      <c r="K168" s="189"/>
    </row>
    <row r="169" spans="6:11" x14ac:dyDescent="0.25">
      <c r="F169" s="187"/>
      <c r="G169" s="188"/>
      <c r="J169" s="190"/>
      <c r="K169" s="189"/>
    </row>
    <row r="170" spans="6:11" x14ac:dyDescent="0.25">
      <c r="F170" s="187"/>
      <c r="G170" s="188"/>
      <c r="J170" s="190"/>
      <c r="K170" s="189"/>
    </row>
    <row r="171" spans="6:11" x14ac:dyDescent="0.25">
      <c r="F171" s="187"/>
      <c r="G171" s="188"/>
      <c r="J171" s="190"/>
      <c r="K171" s="189"/>
    </row>
    <row r="172" spans="6:11" x14ac:dyDescent="0.25">
      <c r="F172" s="187"/>
      <c r="G172" s="188"/>
      <c r="J172" s="190"/>
      <c r="K172" s="189"/>
    </row>
    <row r="173" spans="6:11" x14ac:dyDescent="0.25">
      <c r="F173" s="187"/>
      <c r="G173" s="188"/>
      <c r="J173" s="190"/>
      <c r="K173" s="189"/>
    </row>
    <row r="174" spans="6:11" x14ac:dyDescent="0.25">
      <c r="F174" s="187"/>
      <c r="G174" s="188"/>
      <c r="J174" s="190"/>
      <c r="K174" s="189"/>
    </row>
    <row r="175" spans="6:11" x14ac:dyDescent="0.25">
      <c r="F175" s="187"/>
      <c r="G175" s="188"/>
      <c r="J175" s="190"/>
      <c r="K175" s="189"/>
    </row>
    <row r="176" spans="6:11" x14ac:dyDescent="0.25">
      <c r="F176" s="187"/>
      <c r="G176" s="188"/>
      <c r="J176" s="190"/>
      <c r="K176" s="189"/>
    </row>
    <row r="177" spans="6:11" x14ac:dyDescent="0.25">
      <c r="F177" s="187"/>
      <c r="G177" s="188"/>
      <c r="J177" s="190"/>
      <c r="K177" s="189"/>
    </row>
    <row r="178" spans="6:11" x14ac:dyDescent="0.25">
      <c r="F178" s="187"/>
      <c r="G178" s="188"/>
      <c r="J178" s="190"/>
      <c r="K178" s="189"/>
    </row>
    <row r="179" spans="6:11" x14ac:dyDescent="0.25">
      <c r="F179" s="187"/>
      <c r="G179" s="188"/>
      <c r="J179" s="190"/>
      <c r="K179" s="189"/>
    </row>
    <row r="180" spans="6:11" x14ac:dyDescent="0.25">
      <c r="F180" s="187"/>
      <c r="G180" s="188"/>
      <c r="J180" s="190"/>
      <c r="K180" s="189"/>
    </row>
    <row r="181" spans="6:11" x14ac:dyDescent="0.25">
      <c r="F181" s="187"/>
      <c r="G181" s="188"/>
      <c r="J181" s="190"/>
      <c r="K181" s="189"/>
    </row>
    <row r="182" spans="6:11" x14ac:dyDescent="0.25">
      <c r="F182" s="187"/>
      <c r="G182" s="188"/>
      <c r="J182" s="190"/>
      <c r="K182" s="189"/>
    </row>
    <row r="183" spans="6:11" x14ac:dyDescent="0.25">
      <c r="F183" s="187"/>
      <c r="G183" s="188"/>
      <c r="J183" s="190"/>
      <c r="K183" s="189"/>
    </row>
    <row r="184" spans="6:11" x14ac:dyDescent="0.25">
      <c r="F184" s="187"/>
      <c r="G184" s="188"/>
      <c r="J184" s="190"/>
      <c r="K184" s="189"/>
    </row>
    <row r="185" spans="6:11" x14ac:dyDescent="0.25">
      <c r="F185" s="187"/>
      <c r="G185" s="188"/>
      <c r="J185" s="190"/>
      <c r="K185" s="189"/>
    </row>
    <row r="186" spans="6:11" x14ac:dyDescent="0.25">
      <c r="F186" s="187"/>
      <c r="G186" s="188"/>
      <c r="J186" s="190"/>
      <c r="K186" s="189"/>
    </row>
    <row r="187" spans="6:11" x14ac:dyDescent="0.25">
      <c r="F187" s="187"/>
      <c r="G187" s="188"/>
      <c r="J187" s="190"/>
      <c r="K187" s="189"/>
    </row>
    <row r="188" spans="6:11" x14ac:dyDescent="0.25">
      <c r="F188" s="187"/>
      <c r="G188" s="188"/>
      <c r="J188" s="190"/>
      <c r="K188" s="189"/>
    </row>
    <row r="189" spans="6:11" x14ac:dyDescent="0.25">
      <c r="F189" s="187"/>
      <c r="G189" s="188"/>
      <c r="J189" s="190"/>
      <c r="K189" s="189"/>
    </row>
    <row r="190" spans="6:11" x14ac:dyDescent="0.25">
      <c r="F190" s="187"/>
      <c r="G190" s="188"/>
      <c r="J190" s="190"/>
      <c r="K190" s="189"/>
    </row>
    <row r="191" spans="6:11" x14ac:dyDescent="0.25">
      <c r="F191" s="187"/>
      <c r="G191" s="188"/>
      <c r="J191" s="190"/>
      <c r="K191" s="189"/>
    </row>
    <row r="192" spans="6:11" x14ac:dyDescent="0.25">
      <c r="F192" s="187"/>
      <c r="G192" s="188"/>
      <c r="J192" s="190"/>
      <c r="K192" s="189"/>
    </row>
    <row r="193" spans="6:11" x14ac:dyDescent="0.25">
      <c r="F193" s="187"/>
      <c r="G193" s="188"/>
      <c r="J193" s="190"/>
      <c r="K193" s="189"/>
    </row>
    <row r="194" spans="6:11" x14ac:dyDescent="0.25">
      <c r="F194" s="187"/>
      <c r="G194" s="188"/>
      <c r="J194" s="190"/>
      <c r="K194" s="189"/>
    </row>
    <row r="195" spans="6:11" x14ac:dyDescent="0.25">
      <c r="F195" s="187"/>
      <c r="G195" s="188"/>
      <c r="J195" s="190"/>
      <c r="K195" s="189"/>
    </row>
    <row r="196" spans="6:11" x14ac:dyDescent="0.25">
      <c r="F196" s="187"/>
      <c r="G196" s="188"/>
      <c r="J196" s="190"/>
      <c r="K196" s="189"/>
    </row>
    <row r="197" spans="6:11" x14ac:dyDescent="0.25">
      <c r="F197" s="187"/>
      <c r="G197" s="188"/>
      <c r="J197" s="190"/>
      <c r="K197" s="189"/>
    </row>
    <row r="198" spans="6:11" x14ac:dyDescent="0.25">
      <c r="F198" s="187"/>
      <c r="G198" s="188"/>
      <c r="J198" s="190"/>
      <c r="K198" s="189"/>
    </row>
    <row r="199" spans="6:11" x14ac:dyDescent="0.25">
      <c r="F199" s="187"/>
      <c r="G199" s="188"/>
      <c r="J199" s="190"/>
      <c r="K199" s="189"/>
    </row>
    <row r="200" spans="6:11" x14ac:dyDescent="0.25">
      <c r="F200" s="187"/>
      <c r="G200" s="188"/>
      <c r="J200" s="190"/>
      <c r="K200" s="189"/>
    </row>
    <row r="201" spans="6:11" x14ac:dyDescent="0.25">
      <c r="F201" s="187"/>
      <c r="G201" s="188"/>
      <c r="J201" s="190"/>
      <c r="K201" s="189"/>
    </row>
    <row r="202" spans="6:11" x14ac:dyDescent="0.25">
      <c r="F202" s="187"/>
      <c r="G202" s="188"/>
      <c r="J202" s="190"/>
      <c r="K202" s="189"/>
    </row>
    <row r="203" spans="6:11" x14ac:dyDescent="0.25">
      <c r="F203" s="187"/>
      <c r="G203" s="188"/>
      <c r="J203" s="190"/>
      <c r="K203" s="189"/>
    </row>
    <row r="204" spans="6:11" x14ac:dyDescent="0.25">
      <c r="F204" s="187"/>
      <c r="G204" s="188"/>
      <c r="J204" s="190"/>
      <c r="K204" s="189"/>
    </row>
    <row r="205" spans="6:11" x14ac:dyDescent="0.25">
      <c r="F205" s="187"/>
      <c r="G205" s="188"/>
      <c r="J205" s="190"/>
      <c r="K205" s="189"/>
    </row>
    <row r="206" spans="6:11" x14ac:dyDescent="0.25">
      <c r="F206" s="187"/>
      <c r="G206" s="188"/>
      <c r="J206" s="190"/>
      <c r="K206" s="189"/>
    </row>
    <row r="207" spans="6:11" x14ac:dyDescent="0.25">
      <c r="F207" s="187"/>
      <c r="G207" s="188"/>
      <c r="J207" s="190"/>
      <c r="K207" s="189"/>
    </row>
    <row r="208" spans="6:11" x14ac:dyDescent="0.25">
      <c r="F208" s="187"/>
      <c r="G208" s="188"/>
      <c r="J208" s="190"/>
      <c r="K208" s="189"/>
    </row>
    <row r="209" spans="6:11" x14ac:dyDescent="0.25">
      <c r="F209" s="187"/>
      <c r="G209" s="188"/>
      <c r="J209" s="190"/>
      <c r="K209" s="189"/>
    </row>
    <row r="210" spans="6:11" x14ac:dyDescent="0.25">
      <c r="F210" s="187"/>
      <c r="G210" s="188"/>
      <c r="J210" s="190"/>
      <c r="K210" s="189"/>
    </row>
    <row r="211" spans="6:11" x14ac:dyDescent="0.25">
      <c r="F211" s="187"/>
      <c r="G211" s="188"/>
      <c r="J211" s="190"/>
      <c r="K211" s="189"/>
    </row>
    <row r="212" spans="6:11" x14ac:dyDescent="0.25">
      <c r="F212" s="187"/>
      <c r="G212" s="188"/>
      <c r="J212" s="190"/>
      <c r="K212" s="189"/>
    </row>
    <row r="213" spans="6:11" x14ac:dyDescent="0.25">
      <c r="F213" s="187"/>
      <c r="G213" s="188"/>
      <c r="J213" s="190"/>
      <c r="K213" s="189"/>
    </row>
    <row r="214" spans="6:11" x14ac:dyDescent="0.25">
      <c r="F214" s="187"/>
      <c r="G214" s="188"/>
      <c r="J214" s="190"/>
      <c r="K214" s="189"/>
    </row>
    <row r="215" spans="6:11" x14ac:dyDescent="0.25">
      <c r="F215" s="187"/>
      <c r="G215" s="188"/>
      <c r="J215" s="190"/>
      <c r="K215" s="189"/>
    </row>
    <row r="216" spans="6:11" x14ac:dyDescent="0.25">
      <c r="F216" s="187"/>
      <c r="G216" s="188"/>
      <c r="J216" s="190"/>
      <c r="K216" s="189"/>
    </row>
    <row r="217" spans="6:11" x14ac:dyDescent="0.25">
      <c r="F217" s="187"/>
      <c r="G217" s="188"/>
      <c r="J217" s="190"/>
      <c r="K217" s="189"/>
    </row>
    <row r="218" spans="6:11" x14ac:dyDescent="0.25">
      <c r="F218" s="187"/>
      <c r="G218" s="188"/>
      <c r="J218" s="190"/>
      <c r="K218" s="189"/>
    </row>
    <row r="219" spans="6:11" x14ac:dyDescent="0.25">
      <c r="F219" s="187"/>
      <c r="G219" s="188"/>
      <c r="J219" s="190"/>
      <c r="K219" s="189"/>
    </row>
    <row r="220" spans="6:11" x14ac:dyDescent="0.25">
      <c r="F220" s="187"/>
      <c r="G220" s="188"/>
      <c r="J220" s="190"/>
      <c r="K220" s="189"/>
    </row>
    <row r="221" spans="6:11" x14ac:dyDescent="0.25">
      <c r="F221" s="187"/>
      <c r="G221" s="188"/>
      <c r="J221" s="190"/>
      <c r="K221" s="189"/>
    </row>
    <row r="222" spans="6:11" x14ac:dyDescent="0.25">
      <c r="F222" s="187"/>
      <c r="G222" s="188"/>
      <c r="J222" s="190"/>
      <c r="K222" s="189"/>
    </row>
    <row r="223" spans="6:11" x14ac:dyDescent="0.25">
      <c r="F223" s="187"/>
      <c r="G223" s="188"/>
      <c r="J223" s="190"/>
      <c r="K223" s="189"/>
    </row>
    <row r="224" spans="6:11" x14ac:dyDescent="0.25">
      <c r="F224" s="187"/>
      <c r="G224" s="188"/>
      <c r="J224" s="190"/>
      <c r="K224" s="189"/>
    </row>
    <row r="225" spans="6:11" x14ac:dyDescent="0.25">
      <c r="F225" s="187"/>
      <c r="G225" s="188"/>
      <c r="J225" s="190"/>
      <c r="K225" s="189"/>
    </row>
    <row r="226" spans="6:11" x14ac:dyDescent="0.25">
      <c r="F226" s="187"/>
      <c r="G226" s="188"/>
      <c r="J226" s="190"/>
      <c r="K226" s="189"/>
    </row>
    <row r="227" spans="6:11" x14ac:dyDescent="0.25">
      <c r="F227" s="187"/>
      <c r="G227" s="188"/>
      <c r="J227" s="190"/>
      <c r="K227" s="189"/>
    </row>
    <row r="228" spans="6:11" x14ac:dyDescent="0.25">
      <c r="F228" s="187"/>
      <c r="G228" s="188"/>
      <c r="J228" s="190"/>
      <c r="K228" s="189"/>
    </row>
    <row r="229" spans="6:11" x14ac:dyDescent="0.25">
      <c r="F229" s="187"/>
      <c r="G229" s="188"/>
      <c r="J229" s="190"/>
      <c r="K229" s="189"/>
    </row>
    <row r="230" spans="6:11" x14ac:dyDescent="0.25">
      <c r="F230" s="187"/>
      <c r="G230" s="188"/>
      <c r="J230" s="190"/>
      <c r="K230" s="189"/>
    </row>
    <row r="231" spans="6:11" x14ac:dyDescent="0.25">
      <c r="F231" s="187"/>
      <c r="G231" s="188"/>
      <c r="J231" s="190"/>
      <c r="K231" s="189"/>
    </row>
    <row r="232" spans="6:11" x14ac:dyDescent="0.25">
      <c r="F232" s="187"/>
      <c r="G232" s="188"/>
      <c r="J232" s="190"/>
      <c r="K232" s="189"/>
    </row>
    <row r="233" spans="6:11" x14ac:dyDescent="0.25">
      <c r="F233" s="187"/>
      <c r="G233" s="188"/>
      <c r="J233" s="190"/>
      <c r="K233" s="189"/>
    </row>
    <row r="234" spans="6:11" x14ac:dyDescent="0.25">
      <c r="F234" s="187"/>
      <c r="G234" s="188"/>
      <c r="J234" s="190"/>
      <c r="K234" s="189"/>
    </row>
    <row r="235" spans="6:11" x14ac:dyDescent="0.25">
      <c r="F235" s="187"/>
      <c r="G235" s="188"/>
      <c r="J235" s="190"/>
      <c r="K235" s="189"/>
    </row>
    <row r="236" spans="6:11" x14ac:dyDescent="0.25">
      <c r="F236" s="187"/>
      <c r="G236" s="188"/>
      <c r="J236" s="190"/>
      <c r="K236" s="189"/>
    </row>
    <row r="237" spans="6:11" x14ac:dyDescent="0.25">
      <c r="F237" s="187"/>
      <c r="G237" s="188"/>
      <c r="J237" s="190"/>
      <c r="K237" s="189"/>
    </row>
    <row r="238" spans="6:11" x14ac:dyDescent="0.25">
      <c r="F238" s="187"/>
      <c r="G238" s="188"/>
      <c r="J238" s="190"/>
      <c r="K238" s="189"/>
    </row>
    <row r="239" spans="6:11" x14ac:dyDescent="0.25">
      <c r="F239" s="187"/>
      <c r="G239" s="188"/>
      <c r="J239" s="190"/>
      <c r="K239" s="189"/>
    </row>
    <row r="240" spans="6:11" x14ac:dyDescent="0.25">
      <c r="F240" s="187"/>
      <c r="G240" s="188"/>
      <c r="J240" s="190"/>
      <c r="K240" s="189"/>
    </row>
    <row r="241" spans="6:11" x14ac:dyDescent="0.25">
      <c r="F241" s="187"/>
      <c r="G241" s="188"/>
      <c r="J241" s="190"/>
      <c r="K241" s="189"/>
    </row>
    <row r="242" spans="6:11" x14ac:dyDescent="0.25">
      <c r="F242" s="187"/>
      <c r="G242" s="188"/>
      <c r="J242" s="190"/>
      <c r="K242" s="189"/>
    </row>
    <row r="243" spans="6:11" x14ac:dyDescent="0.25">
      <c r="F243" s="187"/>
      <c r="G243" s="188"/>
      <c r="J243" s="190"/>
      <c r="K243" s="189"/>
    </row>
    <row r="244" spans="6:11" x14ac:dyDescent="0.25">
      <c r="F244" s="187"/>
      <c r="G244" s="188"/>
      <c r="J244" s="190"/>
      <c r="K244" s="189"/>
    </row>
    <row r="245" spans="6:11" x14ac:dyDescent="0.25">
      <c r="F245" s="187"/>
      <c r="G245" s="188"/>
      <c r="J245" s="190"/>
      <c r="K245" s="189"/>
    </row>
    <row r="246" spans="6:11" x14ac:dyDescent="0.25">
      <c r="F246" s="187"/>
      <c r="G246" s="188"/>
      <c r="J246" s="190"/>
      <c r="K246" s="189"/>
    </row>
    <row r="247" spans="6:11" x14ac:dyDescent="0.25">
      <c r="F247" s="187"/>
      <c r="G247" s="188"/>
      <c r="J247" s="190"/>
      <c r="K247" s="189"/>
    </row>
    <row r="248" spans="6:11" x14ac:dyDescent="0.25">
      <c r="F248" s="187"/>
      <c r="G248" s="188"/>
      <c r="J248" s="190"/>
      <c r="K248" s="189"/>
    </row>
    <row r="249" spans="6:11" x14ac:dyDescent="0.25">
      <c r="F249" s="187"/>
      <c r="G249" s="188"/>
      <c r="J249" s="190"/>
      <c r="K249" s="189"/>
    </row>
    <row r="250" spans="6:11" x14ac:dyDescent="0.25">
      <c r="F250" s="187"/>
      <c r="G250" s="188"/>
      <c r="J250" s="190"/>
      <c r="K250" s="189"/>
    </row>
    <row r="251" spans="6:11" x14ac:dyDescent="0.25">
      <c r="F251" s="187"/>
      <c r="G251" s="188"/>
      <c r="J251" s="190"/>
      <c r="K251" s="189"/>
    </row>
    <row r="252" spans="6:11" x14ac:dyDescent="0.25">
      <c r="F252" s="187"/>
      <c r="G252" s="188"/>
      <c r="J252" s="190"/>
      <c r="K252" s="189"/>
    </row>
    <row r="253" spans="6:11" x14ac:dyDescent="0.25">
      <c r="F253" s="187"/>
      <c r="G253" s="188"/>
      <c r="J253" s="190"/>
      <c r="K253" s="189"/>
    </row>
    <row r="254" spans="6:11" x14ac:dyDescent="0.25">
      <c r="F254" s="187"/>
      <c r="G254" s="188"/>
      <c r="J254" s="190"/>
      <c r="K254" s="189"/>
    </row>
    <row r="255" spans="6:11" x14ac:dyDescent="0.25">
      <c r="F255" s="187"/>
      <c r="G255" s="188"/>
      <c r="J255" s="190"/>
      <c r="K255" s="189"/>
    </row>
    <row r="256" spans="6:11" x14ac:dyDescent="0.25">
      <c r="F256" s="187"/>
      <c r="G256" s="188"/>
      <c r="J256" s="190"/>
      <c r="K256" s="189"/>
    </row>
    <row r="257" spans="6:11" x14ac:dyDescent="0.25">
      <c r="F257" s="187"/>
      <c r="G257" s="188"/>
      <c r="J257" s="190"/>
      <c r="K257" s="189"/>
    </row>
    <row r="258" spans="6:11" x14ac:dyDescent="0.25">
      <c r="F258" s="187"/>
      <c r="G258" s="188"/>
      <c r="J258" s="190"/>
      <c r="K258" s="189"/>
    </row>
    <row r="259" spans="6:11" x14ac:dyDescent="0.25">
      <c r="F259" s="187"/>
      <c r="G259" s="188"/>
      <c r="J259" s="190"/>
      <c r="K259" s="189"/>
    </row>
    <row r="260" spans="6:11" x14ac:dyDescent="0.25">
      <c r="F260" s="187"/>
      <c r="G260" s="188"/>
      <c r="J260" s="190"/>
      <c r="K260" s="189"/>
    </row>
    <row r="261" spans="6:11" x14ac:dyDescent="0.25">
      <c r="F261" s="187"/>
      <c r="G261" s="188"/>
      <c r="J261" s="190"/>
      <c r="K261" s="189"/>
    </row>
    <row r="262" spans="6:11" x14ac:dyDescent="0.25">
      <c r="F262" s="187"/>
      <c r="G262" s="188"/>
      <c r="J262" s="190"/>
      <c r="K262" s="189"/>
    </row>
    <row r="263" spans="6:11" x14ac:dyDescent="0.25">
      <c r="F263" s="187"/>
      <c r="G263" s="188"/>
      <c r="J263" s="190"/>
      <c r="K263" s="189"/>
    </row>
    <row r="264" spans="6:11" x14ac:dyDescent="0.25">
      <c r="F264" s="187"/>
      <c r="G264" s="188"/>
      <c r="J264" s="190"/>
      <c r="K264" s="189"/>
    </row>
    <row r="265" spans="6:11" x14ac:dyDescent="0.25">
      <c r="F265" s="187"/>
      <c r="G265" s="188"/>
      <c r="J265" s="190"/>
      <c r="K265" s="189"/>
    </row>
    <row r="266" spans="6:11" x14ac:dyDescent="0.25">
      <c r="F266" s="187"/>
      <c r="G266" s="188"/>
      <c r="J266" s="190"/>
      <c r="K266" s="189"/>
    </row>
    <row r="267" spans="6:11" x14ac:dyDescent="0.25">
      <c r="F267" s="187"/>
      <c r="G267" s="188"/>
      <c r="J267" s="190"/>
      <c r="K267" s="189"/>
    </row>
    <row r="268" spans="6:11" x14ac:dyDescent="0.25">
      <c r="F268" s="187"/>
      <c r="G268" s="188"/>
      <c r="J268" s="190"/>
      <c r="K268" s="189"/>
    </row>
    <row r="269" spans="6:11" x14ac:dyDescent="0.25">
      <c r="F269" s="187"/>
      <c r="G269" s="188"/>
      <c r="J269" s="190"/>
      <c r="K269" s="189"/>
    </row>
    <row r="270" spans="6:11" x14ac:dyDescent="0.25">
      <c r="F270" s="187"/>
      <c r="G270" s="188"/>
      <c r="J270" s="190"/>
      <c r="K270" s="189"/>
    </row>
    <row r="271" spans="6:11" x14ac:dyDescent="0.25">
      <c r="F271" s="187"/>
      <c r="G271" s="188"/>
      <c r="J271" s="190"/>
      <c r="K271" s="189"/>
    </row>
    <row r="272" spans="6:11" x14ac:dyDescent="0.25">
      <c r="F272" s="187"/>
      <c r="G272" s="188"/>
      <c r="J272" s="190"/>
      <c r="K272" s="189"/>
    </row>
    <row r="273" spans="6:11" x14ac:dyDescent="0.25">
      <c r="F273" s="187"/>
      <c r="G273" s="188"/>
      <c r="J273" s="190"/>
      <c r="K273" s="189"/>
    </row>
    <row r="274" spans="6:11" x14ac:dyDescent="0.25">
      <c r="F274" s="187"/>
      <c r="G274" s="188"/>
      <c r="J274" s="190"/>
      <c r="K274" s="189"/>
    </row>
    <row r="275" spans="6:11" x14ac:dyDescent="0.25">
      <c r="F275" s="187"/>
      <c r="G275" s="188"/>
      <c r="J275" s="190"/>
      <c r="K275" s="189"/>
    </row>
    <row r="276" spans="6:11" x14ac:dyDescent="0.25">
      <c r="F276" s="187"/>
      <c r="G276" s="188"/>
      <c r="J276" s="190"/>
      <c r="K276" s="189"/>
    </row>
    <row r="277" spans="6:11" x14ac:dyDescent="0.25">
      <c r="F277" s="187"/>
      <c r="G277" s="188"/>
      <c r="J277" s="190"/>
      <c r="K277" s="189"/>
    </row>
    <row r="278" spans="6:11" x14ac:dyDescent="0.25">
      <c r="F278" s="187"/>
      <c r="G278" s="188"/>
      <c r="J278" s="190"/>
      <c r="K278" s="189"/>
    </row>
    <row r="279" spans="6:11" x14ac:dyDescent="0.25">
      <c r="F279" s="187"/>
      <c r="G279" s="188"/>
      <c r="J279" s="190"/>
      <c r="K279" s="189"/>
    </row>
    <row r="280" spans="6:11" x14ac:dyDescent="0.25">
      <c r="F280" s="187"/>
      <c r="G280" s="188"/>
      <c r="J280" s="190"/>
      <c r="K280" s="189"/>
    </row>
    <row r="281" spans="6:11" x14ac:dyDescent="0.25">
      <c r="F281" s="187"/>
      <c r="G281" s="188"/>
      <c r="J281" s="190"/>
      <c r="K281" s="189"/>
    </row>
    <row r="282" spans="6:11" x14ac:dyDescent="0.25">
      <c r="F282" s="187"/>
      <c r="G282" s="188"/>
      <c r="J282" s="190"/>
      <c r="K282" s="189"/>
    </row>
    <row r="283" spans="6:11" x14ac:dyDescent="0.25">
      <c r="F283" s="187"/>
      <c r="G283" s="188"/>
      <c r="J283" s="190"/>
      <c r="K283" s="189"/>
    </row>
    <row r="284" spans="6:11" x14ac:dyDescent="0.25">
      <c r="F284" s="187"/>
      <c r="G284" s="188"/>
      <c r="J284" s="190"/>
      <c r="K284" s="189"/>
    </row>
    <row r="285" spans="6:11" x14ac:dyDescent="0.25">
      <c r="F285" s="187"/>
      <c r="G285" s="188"/>
      <c r="J285" s="190"/>
      <c r="K285" s="189"/>
    </row>
    <row r="286" spans="6:11" x14ac:dyDescent="0.25">
      <c r="F286" s="187"/>
      <c r="G286" s="188"/>
      <c r="J286" s="190"/>
      <c r="K286" s="189"/>
    </row>
    <row r="287" spans="6:11" x14ac:dyDescent="0.25">
      <c r="F287" s="187"/>
      <c r="G287" s="188"/>
      <c r="J287" s="190"/>
      <c r="K287" s="189"/>
    </row>
    <row r="288" spans="6:11" x14ac:dyDescent="0.25">
      <c r="F288" s="187"/>
      <c r="G288" s="188"/>
      <c r="J288" s="190"/>
      <c r="K288" s="189"/>
    </row>
    <row r="289" spans="6:11" x14ac:dyDescent="0.25">
      <c r="F289" s="187"/>
      <c r="G289" s="188"/>
      <c r="J289" s="190"/>
      <c r="K289" s="189"/>
    </row>
    <row r="290" spans="6:11" x14ac:dyDescent="0.25">
      <c r="F290" s="187"/>
      <c r="G290" s="188"/>
      <c r="J290" s="190"/>
      <c r="K290" s="189"/>
    </row>
    <row r="291" spans="6:11" x14ac:dyDescent="0.25">
      <c r="F291" s="187"/>
      <c r="G291" s="188"/>
      <c r="J291" s="190"/>
      <c r="K291" s="189"/>
    </row>
    <row r="292" spans="6:11" x14ac:dyDescent="0.25">
      <c r="F292" s="187"/>
      <c r="G292" s="188"/>
      <c r="J292" s="190"/>
      <c r="K292" s="189"/>
    </row>
    <row r="293" spans="6:11" x14ac:dyDescent="0.25">
      <c r="F293" s="187"/>
      <c r="G293" s="188"/>
      <c r="J293" s="190"/>
      <c r="K293" s="189"/>
    </row>
    <row r="294" spans="6:11" x14ac:dyDescent="0.25">
      <c r="F294" s="187"/>
      <c r="G294" s="188"/>
      <c r="J294" s="190"/>
      <c r="K294" s="189"/>
    </row>
    <row r="295" spans="6:11" x14ac:dyDescent="0.25">
      <c r="F295" s="187"/>
      <c r="G295" s="188"/>
      <c r="J295" s="190"/>
      <c r="K295" s="189"/>
    </row>
    <row r="296" spans="6:11" x14ac:dyDescent="0.25">
      <c r="F296" s="187"/>
      <c r="G296" s="188"/>
      <c r="J296" s="190"/>
      <c r="K296" s="189"/>
    </row>
    <row r="297" spans="6:11" x14ac:dyDescent="0.25">
      <c r="F297" s="187"/>
      <c r="G297" s="188"/>
      <c r="J297" s="190"/>
      <c r="K297" s="189"/>
    </row>
    <row r="298" spans="6:11" x14ac:dyDescent="0.25">
      <c r="F298" s="187"/>
      <c r="G298" s="188"/>
      <c r="J298" s="190"/>
      <c r="K298" s="189"/>
    </row>
    <row r="299" spans="6:11" x14ac:dyDescent="0.25">
      <c r="F299" s="187"/>
      <c r="G299" s="188"/>
      <c r="J299" s="190"/>
      <c r="K299" s="189"/>
    </row>
    <row r="300" spans="6:11" x14ac:dyDescent="0.25">
      <c r="F300" s="187"/>
      <c r="G300" s="188"/>
      <c r="J300" s="190"/>
      <c r="K300" s="189"/>
    </row>
    <row r="301" spans="6:11" x14ac:dyDescent="0.25">
      <c r="F301" s="187"/>
      <c r="G301" s="188"/>
      <c r="J301" s="190"/>
      <c r="K301" s="189"/>
    </row>
    <row r="302" spans="6:11" x14ac:dyDescent="0.25">
      <c r="F302" s="187"/>
      <c r="G302" s="188"/>
      <c r="J302" s="190"/>
      <c r="K302" s="189"/>
    </row>
    <row r="303" spans="6:11" x14ac:dyDescent="0.25">
      <c r="F303" s="187"/>
      <c r="G303" s="188"/>
      <c r="J303" s="190"/>
      <c r="K303" s="189"/>
    </row>
    <row r="304" spans="6:11" x14ac:dyDescent="0.25">
      <c r="F304" s="187"/>
      <c r="G304" s="188"/>
      <c r="J304" s="190"/>
      <c r="K304" s="189"/>
    </row>
    <row r="305" spans="6:11" x14ac:dyDescent="0.25">
      <c r="F305" s="187"/>
      <c r="G305" s="188"/>
      <c r="J305" s="190"/>
      <c r="K305" s="189"/>
    </row>
    <row r="306" spans="6:11" x14ac:dyDescent="0.25">
      <c r="F306" s="187"/>
      <c r="G306" s="188"/>
      <c r="J306" s="190"/>
      <c r="K306" s="189"/>
    </row>
    <row r="307" spans="6:11" x14ac:dyDescent="0.25">
      <c r="F307" s="187"/>
      <c r="G307" s="188"/>
      <c r="J307" s="190"/>
      <c r="K307" s="189"/>
    </row>
    <row r="308" spans="6:11" x14ac:dyDescent="0.25">
      <c r="F308" s="187"/>
      <c r="G308" s="188"/>
      <c r="J308" s="190"/>
      <c r="K308" s="189"/>
    </row>
    <row r="309" spans="6:11" x14ac:dyDescent="0.25">
      <c r="F309" s="187"/>
      <c r="G309" s="188"/>
      <c r="J309" s="190"/>
      <c r="K309" s="189"/>
    </row>
    <row r="310" spans="6:11" x14ac:dyDescent="0.25">
      <c r="F310" s="187"/>
      <c r="G310" s="188"/>
      <c r="J310" s="190"/>
      <c r="K310" s="189"/>
    </row>
    <row r="311" spans="6:11" x14ac:dyDescent="0.25">
      <c r="F311" s="187"/>
      <c r="G311" s="188"/>
      <c r="J311" s="190"/>
      <c r="K311" s="189"/>
    </row>
    <row r="312" spans="6:11" x14ac:dyDescent="0.25">
      <c r="F312" s="187"/>
      <c r="G312" s="188"/>
      <c r="J312" s="190"/>
      <c r="K312" s="189"/>
    </row>
    <row r="313" spans="6:11" x14ac:dyDescent="0.25">
      <c r="F313" s="187"/>
      <c r="G313" s="188"/>
      <c r="J313" s="190"/>
      <c r="K313" s="189"/>
    </row>
    <row r="314" spans="6:11" x14ac:dyDescent="0.25">
      <c r="F314" s="187"/>
      <c r="G314" s="188"/>
      <c r="J314" s="190"/>
      <c r="K314" s="189"/>
    </row>
    <row r="315" spans="6:11" x14ac:dyDescent="0.25">
      <c r="F315" s="187"/>
      <c r="G315" s="188"/>
      <c r="J315" s="190"/>
      <c r="K315" s="189"/>
    </row>
    <row r="316" spans="6:11" x14ac:dyDescent="0.25">
      <c r="F316" s="187"/>
      <c r="G316" s="188"/>
      <c r="J316" s="190"/>
      <c r="K316" s="189"/>
    </row>
    <row r="317" spans="6:11" x14ac:dyDescent="0.25">
      <c r="F317" s="187"/>
      <c r="G317" s="188"/>
      <c r="J317" s="190"/>
      <c r="K317" s="189"/>
    </row>
    <row r="318" spans="6:11" x14ac:dyDescent="0.25">
      <c r="F318" s="187"/>
      <c r="G318" s="188"/>
      <c r="J318" s="190"/>
      <c r="K318" s="189"/>
    </row>
    <row r="319" spans="6:11" x14ac:dyDescent="0.25">
      <c r="F319" s="187"/>
      <c r="G319" s="188"/>
      <c r="J319" s="190"/>
      <c r="K319" s="189"/>
    </row>
    <row r="320" spans="6:11" x14ac:dyDescent="0.25">
      <c r="F320" s="187"/>
      <c r="G320" s="188"/>
      <c r="J320" s="190"/>
      <c r="K320" s="189"/>
    </row>
    <row r="321" spans="6:11" x14ac:dyDescent="0.25">
      <c r="F321" s="187"/>
      <c r="G321" s="188"/>
      <c r="J321" s="190"/>
      <c r="K321" s="189"/>
    </row>
    <row r="322" spans="6:11" x14ac:dyDescent="0.25">
      <c r="F322" s="187"/>
      <c r="G322" s="188"/>
      <c r="J322" s="190"/>
      <c r="K322" s="189"/>
    </row>
    <row r="323" spans="6:11" x14ac:dyDescent="0.25">
      <c r="F323" s="187"/>
      <c r="G323" s="188"/>
      <c r="J323" s="190"/>
      <c r="K323" s="189"/>
    </row>
    <row r="324" spans="6:11" x14ac:dyDescent="0.25">
      <c r="F324" s="187"/>
      <c r="G324" s="188"/>
      <c r="J324" s="190"/>
      <c r="K324" s="189"/>
    </row>
    <row r="325" spans="6:11" x14ac:dyDescent="0.25">
      <c r="F325" s="187"/>
      <c r="G325" s="188"/>
      <c r="J325" s="190"/>
      <c r="K325" s="189"/>
    </row>
    <row r="326" spans="6:11" x14ac:dyDescent="0.25">
      <c r="F326" s="187"/>
      <c r="G326" s="188"/>
      <c r="J326" s="190"/>
      <c r="K326" s="189"/>
    </row>
    <row r="327" spans="6:11" x14ac:dyDescent="0.25">
      <c r="F327" s="187"/>
      <c r="G327" s="188"/>
      <c r="J327" s="190"/>
      <c r="K327" s="189"/>
    </row>
    <row r="328" spans="6:11" x14ac:dyDescent="0.25">
      <c r="F328" s="187"/>
      <c r="G328" s="188"/>
      <c r="J328" s="190"/>
      <c r="K328" s="189"/>
    </row>
    <row r="329" spans="6:11" x14ac:dyDescent="0.25">
      <c r="F329" s="187"/>
      <c r="G329" s="188"/>
      <c r="J329" s="190"/>
      <c r="K329" s="189"/>
    </row>
    <row r="330" spans="6:11" x14ac:dyDescent="0.25">
      <c r="F330" s="187"/>
      <c r="G330" s="188"/>
      <c r="J330" s="190"/>
      <c r="K330" s="189"/>
    </row>
    <row r="331" spans="6:11" x14ac:dyDescent="0.25">
      <c r="F331" s="187"/>
      <c r="G331" s="188"/>
      <c r="J331" s="190"/>
      <c r="K331" s="189"/>
    </row>
    <row r="332" spans="6:11" x14ac:dyDescent="0.25">
      <c r="F332" s="187"/>
      <c r="G332" s="188"/>
      <c r="J332" s="190"/>
      <c r="K332" s="189"/>
    </row>
    <row r="333" spans="6:11" x14ac:dyDescent="0.25">
      <c r="F333" s="187"/>
      <c r="G333" s="188"/>
      <c r="J333" s="190"/>
      <c r="K333" s="189"/>
    </row>
    <row r="334" spans="6:11" x14ac:dyDescent="0.25">
      <c r="F334" s="187"/>
      <c r="G334" s="188"/>
      <c r="J334" s="190"/>
      <c r="K334" s="189"/>
    </row>
    <row r="335" spans="6:11" x14ac:dyDescent="0.25">
      <c r="F335" s="187"/>
      <c r="G335" s="188"/>
      <c r="J335" s="190"/>
      <c r="K335" s="189"/>
    </row>
    <row r="336" spans="6:11" x14ac:dyDescent="0.25">
      <c r="F336" s="187"/>
      <c r="G336" s="188"/>
      <c r="J336" s="190"/>
      <c r="K336" s="189"/>
    </row>
    <row r="337" spans="6:11" x14ac:dyDescent="0.25">
      <c r="F337" s="187"/>
      <c r="G337" s="188"/>
      <c r="J337" s="190"/>
      <c r="K337" s="189"/>
    </row>
    <row r="338" spans="6:11" x14ac:dyDescent="0.25">
      <c r="F338" s="187"/>
      <c r="G338" s="188"/>
      <c r="J338" s="190"/>
      <c r="K338" s="189"/>
    </row>
    <row r="339" spans="6:11" x14ac:dyDescent="0.25">
      <c r="F339" s="187"/>
      <c r="G339" s="188"/>
      <c r="J339" s="190"/>
      <c r="K339" s="189"/>
    </row>
    <row r="340" spans="6:11" x14ac:dyDescent="0.25">
      <c r="F340" s="187"/>
      <c r="G340" s="188"/>
      <c r="J340" s="190"/>
      <c r="K340" s="189"/>
    </row>
    <row r="341" spans="6:11" x14ac:dyDescent="0.25">
      <c r="F341" s="187"/>
      <c r="G341" s="188"/>
      <c r="J341" s="190"/>
      <c r="K341" s="189"/>
    </row>
    <row r="342" spans="6:11" x14ac:dyDescent="0.25">
      <c r="F342" s="187"/>
      <c r="G342" s="188"/>
      <c r="J342" s="190"/>
      <c r="K342" s="189"/>
    </row>
    <row r="343" spans="6:11" x14ac:dyDescent="0.25">
      <c r="F343" s="187"/>
      <c r="G343" s="188"/>
      <c r="J343" s="190"/>
      <c r="K343" s="189"/>
    </row>
    <row r="344" spans="6:11" x14ac:dyDescent="0.25">
      <c r="F344" s="187"/>
      <c r="G344" s="188"/>
      <c r="J344" s="190"/>
      <c r="K344" s="189"/>
    </row>
    <row r="345" spans="6:11" x14ac:dyDescent="0.25">
      <c r="F345" s="187"/>
      <c r="G345" s="188"/>
      <c r="J345" s="190"/>
      <c r="K345" s="189"/>
    </row>
    <row r="346" spans="6:11" x14ac:dyDescent="0.25">
      <c r="F346" s="187"/>
      <c r="G346" s="188"/>
      <c r="J346" s="190"/>
      <c r="K346" s="189"/>
    </row>
    <row r="347" spans="6:11" x14ac:dyDescent="0.25">
      <c r="F347" s="187"/>
      <c r="G347" s="188"/>
      <c r="J347" s="190"/>
      <c r="K347" s="189"/>
    </row>
    <row r="348" spans="6:11" x14ac:dyDescent="0.25">
      <c r="F348" s="187"/>
      <c r="G348" s="188"/>
      <c r="J348" s="190"/>
      <c r="K348" s="189"/>
    </row>
    <row r="349" spans="6:11" x14ac:dyDescent="0.25">
      <c r="F349" s="187"/>
      <c r="G349" s="188"/>
      <c r="J349" s="190"/>
      <c r="K349" s="189"/>
    </row>
    <row r="350" spans="6:11" x14ac:dyDescent="0.25">
      <c r="F350" s="187"/>
      <c r="G350" s="188"/>
      <c r="J350" s="190"/>
      <c r="K350" s="189"/>
    </row>
    <row r="351" spans="6:11" x14ac:dyDescent="0.25">
      <c r="F351" s="187"/>
      <c r="G351" s="188"/>
      <c r="J351" s="190"/>
      <c r="K351" s="189"/>
    </row>
    <row r="352" spans="6:11" x14ac:dyDescent="0.25">
      <c r="F352" s="187"/>
      <c r="G352" s="188"/>
      <c r="J352" s="190"/>
      <c r="K352" s="189"/>
    </row>
    <row r="353" spans="6:11" x14ac:dyDescent="0.25">
      <c r="F353" s="187"/>
      <c r="G353" s="188"/>
      <c r="J353" s="190"/>
      <c r="K353" s="189"/>
    </row>
    <row r="354" spans="6:11" x14ac:dyDescent="0.25">
      <c r="F354" s="187"/>
      <c r="G354" s="188"/>
      <c r="J354" s="190"/>
      <c r="K354" s="189"/>
    </row>
    <row r="355" spans="6:11" x14ac:dyDescent="0.25">
      <c r="F355" s="187"/>
      <c r="G355" s="188"/>
      <c r="J355" s="190"/>
      <c r="K355" s="189"/>
    </row>
    <row r="356" spans="6:11" x14ac:dyDescent="0.25">
      <c r="F356" s="187"/>
      <c r="G356" s="188"/>
      <c r="J356" s="190"/>
      <c r="K356" s="189"/>
    </row>
    <row r="357" spans="6:11" x14ac:dyDescent="0.25">
      <c r="F357" s="187"/>
      <c r="G357" s="188"/>
      <c r="J357" s="190"/>
      <c r="K357" s="189"/>
    </row>
    <row r="358" spans="6:11" x14ac:dyDescent="0.25">
      <c r="F358" s="187"/>
      <c r="G358" s="188"/>
      <c r="J358" s="190"/>
      <c r="K358" s="189"/>
    </row>
    <row r="359" spans="6:11" x14ac:dyDescent="0.25">
      <c r="F359" s="187"/>
      <c r="G359" s="188"/>
      <c r="J359" s="190"/>
      <c r="K359" s="189"/>
    </row>
    <row r="360" spans="6:11" x14ac:dyDescent="0.25">
      <c r="F360" s="187"/>
      <c r="G360" s="188"/>
      <c r="J360" s="190"/>
      <c r="K360" s="189"/>
    </row>
    <row r="361" spans="6:11" x14ac:dyDescent="0.25">
      <c r="F361" s="187"/>
      <c r="G361" s="188"/>
      <c r="J361" s="190"/>
      <c r="K361" s="189"/>
    </row>
    <row r="362" spans="6:11" x14ac:dyDescent="0.25">
      <c r="F362" s="187"/>
      <c r="G362" s="188"/>
      <c r="J362" s="190"/>
      <c r="K362" s="189"/>
    </row>
    <row r="363" spans="6:11" x14ac:dyDescent="0.25">
      <c r="F363" s="187"/>
      <c r="G363" s="188"/>
      <c r="J363" s="190"/>
      <c r="K363" s="189"/>
    </row>
    <row r="364" spans="6:11" x14ac:dyDescent="0.25">
      <c r="F364" s="187"/>
      <c r="G364" s="188"/>
      <c r="J364" s="190"/>
      <c r="K364" s="189"/>
    </row>
    <row r="365" spans="6:11" x14ac:dyDescent="0.25">
      <c r="F365" s="187"/>
      <c r="G365" s="188"/>
      <c r="J365" s="190"/>
      <c r="K365" s="189"/>
    </row>
    <row r="366" spans="6:11" x14ac:dyDescent="0.25">
      <c r="F366" s="187"/>
      <c r="G366" s="188"/>
      <c r="J366" s="190"/>
      <c r="K366" s="189"/>
    </row>
    <row r="367" spans="6:11" x14ac:dyDescent="0.25">
      <c r="F367" s="187"/>
      <c r="G367" s="188"/>
      <c r="J367" s="190"/>
      <c r="K367" s="189"/>
    </row>
    <row r="368" spans="6:11" x14ac:dyDescent="0.25">
      <c r="F368" s="187"/>
      <c r="G368" s="188"/>
      <c r="J368" s="190"/>
      <c r="K368" s="189"/>
    </row>
    <row r="369" spans="6:11" x14ac:dyDescent="0.25">
      <c r="F369" s="187"/>
      <c r="G369" s="188"/>
      <c r="J369" s="190"/>
      <c r="K369" s="189"/>
    </row>
    <row r="370" spans="6:11" x14ac:dyDescent="0.25">
      <c r="F370" s="187"/>
      <c r="G370" s="188"/>
      <c r="J370" s="190"/>
      <c r="K370" s="189"/>
    </row>
    <row r="371" spans="6:11" x14ac:dyDescent="0.25">
      <c r="F371" s="187"/>
      <c r="G371" s="188"/>
      <c r="J371" s="190"/>
      <c r="K371" s="189"/>
    </row>
    <row r="372" spans="6:11" x14ac:dyDescent="0.25">
      <c r="F372" s="187"/>
      <c r="G372" s="188"/>
      <c r="J372" s="190"/>
      <c r="K372" s="189"/>
    </row>
    <row r="373" spans="6:11" x14ac:dyDescent="0.25">
      <c r="F373" s="187"/>
      <c r="G373" s="188"/>
      <c r="J373" s="190"/>
      <c r="K373" s="189"/>
    </row>
    <row r="374" spans="6:11" x14ac:dyDescent="0.25">
      <c r="F374" s="187"/>
      <c r="G374" s="188"/>
      <c r="J374" s="190"/>
      <c r="K374" s="189"/>
    </row>
    <row r="375" spans="6:11" x14ac:dyDescent="0.25">
      <c r="F375" s="187"/>
      <c r="G375" s="188"/>
      <c r="J375" s="190"/>
      <c r="K375" s="189"/>
    </row>
    <row r="376" spans="6:11" x14ac:dyDescent="0.25">
      <c r="F376" s="187"/>
      <c r="G376" s="188"/>
      <c r="J376" s="190"/>
      <c r="K376" s="189"/>
    </row>
    <row r="377" spans="6:11" x14ac:dyDescent="0.25">
      <c r="F377" s="187"/>
      <c r="G377" s="188"/>
      <c r="J377" s="190"/>
      <c r="K377" s="189"/>
    </row>
    <row r="378" spans="6:11" x14ac:dyDescent="0.25">
      <c r="F378" s="187"/>
      <c r="G378" s="188"/>
      <c r="J378" s="190"/>
      <c r="K378" s="189"/>
    </row>
    <row r="379" spans="6:11" x14ac:dyDescent="0.25">
      <c r="F379" s="187"/>
      <c r="G379" s="188"/>
      <c r="J379" s="190"/>
      <c r="K379" s="189"/>
    </row>
    <row r="380" spans="6:11" x14ac:dyDescent="0.25">
      <c r="F380" s="187"/>
      <c r="G380" s="188"/>
      <c r="J380" s="190"/>
      <c r="K380" s="189"/>
    </row>
    <row r="381" spans="6:11" x14ac:dyDescent="0.25">
      <c r="F381" s="187"/>
      <c r="G381" s="188"/>
      <c r="J381" s="190"/>
      <c r="K381" s="189"/>
    </row>
    <row r="382" spans="6:11" x14ac:dyDescent="0.25">
      <c r="F382" s="187"/>
      <c r="G382" s="188"/>
      <c r="J382" s="190"/>
      <c r="K382" s="189"/>
    </row>
    <row r="383" spans="6:11" x14ac:dyDescent="0.25">
      <c r="F383" s="187"/>
      <c r="G383" s="188"/>
      <c r="J383" s="190"/>
      <c r="K383" s="189"/>
    </row>
    <row r="384" spans="6:11" x14ac:dyDescent="0.25">
      <c r="F384" s="187"/>
      <c r="G384" s="188"/>
      <c r="J384" s="190"/>
      <c r="K384" s="189"/>
    </row>
    <row r="385" spans="6:11" x14ac:dyDescent="0.25">
      <c r="F385" s="187"/>
      <c r="G385" s="188"/>
      <c r="J385" s="190"/>
      <c r="K385" s="189"/>
    </row>
    <row r="386" spans="6:11" x14ac:dyDescent="0.25">
      <c r="F386" s="187"/>
      <c r="G386" s="188"/>
      <c r="J386" s="190"/>
      <c r="K386" s="189"/>
    </row>
    <row r="387" spans="6:11" x14ac:dyDescent="0.25">
      <c r="F387" s="187"/>
      <c r="G387" s="188"/>
      <c r="J387" s="190"/>
      <c r="K387" s="189"/>
    </row>
    <row r="388" spans="6:11" x14ac:dyDescent="0.25">
      <c r="F388" s="187"/>
      <c r="G388" s="188"/>
      <c r="J388" s="190"/>
      <c r="K388" s="189"/>
    </row>
    <row r="389" spans="6:11" x14ac:dyDescent="0.25">
      <c r="F389" s="187"/>
      <c r="G389" s="188"/>
      <c r="J389" s="190"/>
      <c r="K389" s="189"/>
    </row>
    <row r="390" spans="6:11" x14ac:dyDescent="0.25">
      <c r="F390" s="187"/>
      <c r="G390" s="188"/>
      <c r="J390" s="190"/>
      <c r="K390" s="189"/>
    </row>
    <row r="391" spans="6:11" x14ac:dyDescent="0.25">
      <c r="F391" s="187"/>
      <c r="G391" s="188"/>
      <c r="J391" s="190"/>
      <c r="K391" s="189"/>
    </row>
    <row r="392" spans="6:11" x14ac:dyDescent="0.25">
      <c r="F392" s="187"/>
      <c r="G392" s="188"/>
      <c r="J392" s="190"/>
      <c r="K392" s="189"/>
    </row>
    <row r="393" spans="6:11" x14ac:dyDescent="0.25">
      <c r="F393" s="187"/>
      <c r="G393" s="188"/>
      <c r="J393" s="190"/>
      <c r="K393" s="189"/>
    </row>
    <row r="394" spans="6:11" x14ac:dyDescent="0.25">
      <c r="F394" s="187"/>
      <c r="G394" s="188"/>
      <c r="J394" s="190"/>
      <c r="K394" s="189"/>
    </row>
    <row r="395" spans="6:11" x14ac:dyDescent="0.25">
      <c r="F395" s="187"/>
      <c r="G395" s="188"/>
      <c r="J395" s="190"/>
      <c r="K395" s="189"/>
    </row>
    <row r="396" spans="6:11" x14ac:dyDescent="0.25">
      <c r="F396" s="187"/>
      <c r="G396" s="188"/>
      <c r="J396" s="190"/>
      <c r="K396" s="189"/>
    </row>
    <row r="397" spans="6:11" x14ac:dyDescent="0.25">
      <c r="F397" s="187"/>
      <c r="G397" s="188"/>
      <c r="J397" s="190"/>
      <c r="K397" s="189"/>
    </row>
    <row r="398" spans="6:11" x14ac:dyDescent="0.25">
      <c r="F398" s="187"/>
      <c r="G398" s="188"/>
      <c r="J398" s="190"/>
      <c r="K398" s="189"/>
    </row>
    <row r="399" spans="6:11" x14ac:dyDescent="0.25">
      <c r="F399" s="187"/>
      <c r="G399" s="188"/>
      <c r="J399" s="190"/>
      <c r="K399" s="189"/>
    </row>
    <row r="400" spans="6:11" x14ac:dyDescent="0.25">
      <c r="F400" s="187"/>
      <c r="G400" s="188"/>
      <c r="J400" s="190"/>
      <c r="K400" s="189"/>
    </row>
    <row r="401" spans="6:11" x14ac:dyDescent="0.25">
      <c r="F401" s="187"/>
      <c r="G401" s="188"/>
      <c r="J401" s="190"/>
      <c r="K401" s="189"/>
    </row>
    <row r="402" spans="6:11" x14ac:dyDescent="0.25">
      <c r="F402" s="187"/>
      <c r="G402" s="188"/>
      <c r="J402" s="190"/>
      <c r="K402" s="189"/>
    </row>
    <row r="403" spans="6:11" x14ac:dyDescent="0.25">
      <c r="F403" s="187"/>
      <c r="G403" s="188"/>
      <c r="J403" s="190"/>
      <c r="K403" s="189"/>
    </row>
    <row r="404" spans="6:11" x14ac:dyDescent="0.25">
      <c r="F404" s="187"/>
      <c r="G404" s="188"/>
      <c r="J404" s="190"/>
      <c r="K404" s="189"/>
    </row>
    <row r="405" spans="6:11" x14ac:dyDescent="0.25">
      <c r="F405" s="187"/>
      <c r="G405" s="188"/>
      <c r="J405" s="190"/>
      <c r="K405" s="189"/>
    </row>
    <row r="406" spans="6:11" x14ac:dyDescent="0.25">
      <c r="F406" s="187"/>
      <c r="G406" s="188"/>
      <c r="J406" s="190"/>
      <c r="K406" s="189"/>
    </row>
    <row r="407" spans="6:11" x14ac:dyDescent="0.25">
      <c r="F407" s="187"/>
      <c r="G407" s="188"/>
      <c r="J407" s="190"/>
      <c r="K407" s="189"/>
    </row>
    <row r="408" spans="6:11" x14ac:dyDescent="0.25">
      <c r="F408" s="187"/>
      <c r="G408" s="188"/>
      <c r="J408" s="190"/>
      <c r="K408" s="189"/>
    </row>
    <row r="409" spans="6:11" x14ac:dyDescent="0.25">
      <c r="F409" s="187"/>
      <c r="G409" s="188"/>
      <c r="J409" s="190"/>
      <c r="K409" s="189"/>
    </row>
    <row r="410" spans="6:11" x14ac:dyDescent="0.25">
      <c r="F410" s="187"/>
      <c r="G410" s="188"/>
      <c r="J410" s="190"/>
      <c r="K410" s="189"/>
    </row>
    <row r="411" spans="6:11" x14ac:dyDescent="0.25">
      <c r="F411" s="187"/>
      <c r="G411" s="188"/>
      <c r="J411" s="190"/>
      <c r="K411" s="189"/>
    </row>
    <row r="412" spans="6:11" x14ac:dyDescent="0.25">
      <c r="F412" s="187"/>
      <c r="G412" s="188"/>
      <c r="J412" s="190"/>
      <c r="K412" s="189"/>
    </row>
    <row r="413" spans="6:11" x14ac:dyDescent="0.25">
      <c r="F413" s="187"/>
      <c r="G413" s="188"/>
      <c r="J413" s="190"/>
      <c r="K413" s="189"/>
    </row>
    <row r="414" spans="6:11" x14ac:dyDescent="0.25">
      <c r="F414" s="187"/>
      <c r="G414" s="188"/>
      <c r="J414" s="190"/>
      <c r="K414" s="189"/>
    </row>
    <row r="415" spans="6:11" x14ac:dyDescent="0.25">
      <c r="F415" s="187"/>
      <c r="G415" s="188"/>
      <c r="J415" s="190"/>
      <c r="K415" s="189"/>
    </row>
    <row r="416" spans="6:11" x14ac:dyDescent="0.25">
      <c r="F416" s="187"/>
      <c r="G416" s="188"/>
      <c r="J416" s="190"/>
      <c r="K416" s="189"/>
    </row>
    <row r="417" spans="6:11" x14ac:dyDescent="0.25">
      <c r="F417" s="187"/>
      <c r="G417" s="188"/>
      <c r="J417" s="190"/>
      <c r="K417" s="189"/>
    </row>
    <row r="418" spans="6:11" x14ac:dyDescent="0.25">
      <c r="F418" s="187"/>
      <c r="G418" s="188"/>
      <c r="J418" s="190"/>
      <c r="K418" s="189"/>
    </row>
    <row r="419" spans="6:11" x14ac:dyDescent="0.25">
      <c r="F419" s="187"/>
      <c r="G419" s="188"/>
      <c r="J419" s="190"/>
      <c r="K419" s="189"/>
    </row>
    <row r="420" spans="6:11" x14ac:dyDescent="0.25">
      <c r="F420" s="187"/>
      <c r="G420" s="188"/>
      <c r="J420" s="190"/>
      <c r="K420" s="189"/>
    </row>
    <row r="421" spans="6:11" x14ac:dyDescent="0.25">
      <c r="F421" s="187"/>
      <c r="G421" s="188"/>
      <c r="J421" s="190"/>
      <c r="K421" s="189"/>
    </row>
    <row r="422" spans="6:11" x14ac:dyDescent="0.25">
      <c r="F422" s="187"/>
      <c r="G422" s="188"/>
      <c r="J422" s="190"/>
      <c r="K422" s="189"/>
    </row>
    <row r="423" spans="6:11" x14ac:dyDescent="0.25">
      <c r="F423" s="187"/>
      <c r="G423" s="188"/>
      <c r="J423" s="190"/>
      <c r="K423" s="189"/>
    </row>
    <row r="424" spans="6:11" x14ac:dyDescent="0.25">
      <c r="F424" s="187"/>
      <c r="G424" s="188"/>
      <c r="J424" s="190"/>
      <c r="K424" s="189"/>
    </row>
    <row r="425" spans="6:11" x14ac:dyDescent="0.25">
      <c r="F425" s="187"/>
      <c r="G425" s="188"/>
      <c r="J425" s="190"/>
      <c r="K425" s="189"/>
    </row>
    <row r="426" spans="6:11" x14ac:dyDescent="0.25">
      <c r="F426" s="187"/>
      <c r="G426" s="188"/>
      <c r="J426" s="190"/>
      <c r="K426" s="189"/>
    </row>
    <row r="427" spans="6:11" x14ac:dyDescent="0.25">
      <c r="F427" s="187"/>
      <c r="G427" s="188"/>
      <c r="J427" s="190"/>
      <c r="K427" s="189"/>
    </row>
    <row r="428" spans="6:11" x14ac:dyDescent="0.25">
      <c r="F428" s="187"/>
      <c r="G428" s="188"/>
      <c r="J428" s="190"/>
      <c r="K428" s="189"/>
    </row>
    <row r="429" spans="6:11" x14ac:dyDescent="0.25">
      <c r="F429" s="187"/>
      <c r="G429" s="188"/>
      <c r="J429" s="190"/>
      <c r="K429" s="189"/>
    </row>
    <row r="430" spans="6:11" x14ac:dyDescent="0.25">
      <c r="F430" s="187"/>
      <c r="G430" s="188"/>
      <c r="J430" s="190"/>
      <c r="K430" s="189"/>
    </row>
    <row r="431" spans="6:11" x14ac:dyDescent="0.25">
      <c r="F431" s="187"/>
      <c r="G431" s="188"/>
      <c r="J431" s="190"/>
      <c r="K431" s="189"/>
    </row>
    <row r="432" spans="6:11" x14ac:dyDescent="0.25">
      <c r="F432" s="187"/>
      <c r="G432" s="188"/>
      <c r="J432" s="190"/>
      <c r="K432" s="189"/>
    </row>
    <row r="433" spans="6:11" x14ac:dyDescent="0.25">
      <c r="F433" s="187"/>
      <c r="G433" s="188"/>
      <c r="J433" s="190"/>
      <c r="K433" s="189"/>
    </row>
    <row r="434" spans="6:11" x14ac:dyDescent="0.25">
      <c r="F434" s="187"/>
      <c r="G434" s="188"/>
      <c r="J434" s="190"/>
      <c r="K434" s="189"/>
    </row>
    <row r="435" spans="6:11" x14ac:dyDescent="0.25">
      <c r="F435" s="187"/>
      <c r="G435" s="188"/>
      <c r="J435" s="190"/>
      <c r="K435" s="189"/>
    </row>
    <row r="436" spans="6:11" x14ac:dyDescent="0.25">
      <c r="F436" s="187"/>
      <c r="G436" s="188"/>
      <c r="J436" s="190"/>
      <c r="K436" s="189"/>
    </row>
    <row r="437" spans="6:11" x14ac:dyDescent="0.25">
      <c r="F437" s="187"/>
      <c r="G437" s="188"/>
      <c r="J437" s="190"/>
      <c r="K437" s="189"/>
    </row>
    <row r="438" spans="6:11" x14ac:dyDescent="0.25">
      <c r="F438" s="187"/>
      <c r="G438" s="188"/>
      <c r="J438" s="190"/>
      <c r="K438" s="189"/>
    </row>
    <row r="439" spans="6:11" x14ac:dyDescent="0.25">
      <c r="F439" s="187"/>
      <c r="G439" s="188"/>
      <c r="J439" s="190"/>
      <c r="K439" s="189"/>
    </row>
    <row r="440" spans="6:11" x14ac:dyDescent="0.25">
      <c r="F440" s="187"/>
      <c r="G440" s="188"/>
      <c r="J440" s="190"/>
      <c r="K440" s="189"/>
    </row>
    <row r="441" spans="6:11" x14ac:dyDescent="0.25">
      <c r="F441" s="187"/>
      <c r="G441" s="188"/>
      <c r="J441" s="190"/>
      <c r="K441" s="189"/>
    </row>
    <row r="442" spans="6:11" x14ac:dyDescent="0.25">
      <c r="F442" s="187"/>
      <c r="G442" s="188"/>
      <c r="J442" s="190"/>
      <c r="K442" s="189"/>
    </row>
    <row r="443" spans="6:11" x14ac:dyDescent="0.25">
      <c r="F443" s="187"/>
      <c r="G443" s="188"/>
      <c r="J443" s="190"/>
      <c r="K443" s="189"/>
    </row>
    <row r="444" spans="6:11" x14ac:dyDescent="0.25">
      <c r="F444" s="187"/>
      <c r="G444" s="188"/>
      <c r="J444" s="190"/>
      <c r="K444" s="189"/>
    </row>
    <row r="445" spans="6:11" x14ac:dyDescent="0.25">
      <c r="F445" s="187"/>
      <c r="G445" s="188"/>
      <c r="J445" s="190"/>
      <c r="K445" s="189"/>
    </row>
    <row r="446" spans="6:11" x14ac:dyDescent="0.25">
      <c r="F446" s="187"/>
      <c r="G446" s="188"/>
      <c r="J446" s="190"/>
      <c r="K446" s="189"/>
    </row>
    <row r="447" spans="6:11" x14ac:dyDescent="0.25">
      <c r="F447" s="187"/>
      <c r="G447" s="188"/>
      <c r="J447" s="190"/>
      <c r="K447" s="189"/>
    </row>
    <row r="448" spans="6:11" x14ac:dyDescent="0.25">
      <c r="F448" s="187"/>
      <c r="G448" s="188"/>
      <c r="J448" s="190"/>
      <c r="K448" s="189"/>
    </row>
    <row r="449" spans="6:11" x14ac:dyDescent="0.25">
      <c r="F449" s="187"/>
      <c r="G449" s="188"/>
      <c r="J449" s="190"/>
      <c r="K449" s="189"/>
    </row>
    <row r="450" spans="6:11" x14ac:dyDescent="0.25">
      <c r="F450" s="187"/>
      <c r="G450" s="188"/>
      <c r="J450" s="190"/>
      <c r="K450" s="189"/>
    </row>
    <row r="451" spans="6:11" x14ac:dyDescent="0.25">
      <c r="F451" s="187"/>
      <c r="G451" s="188"/>
      <c r="J451" s="190"/>
      <c r="K451" s="189"/>
    </row>
    <row r="452" spans="6:11" x14ac:dyDescent="0.25">
      <c r="F452" s="187"/>
      <c r="G452" s="188"/>
      <c r="J452" s="190"/>
      <c r="K452" s="189"/>
    </row>
    <row r="453" spans="6:11" x14ac:dyDescent="0.25">
      <c r="F453" s="187"/>
      <c r="G453" s="188"/>
      <c r="J453" s="190"/>
      <c r="K453" s="189"/>
    </row>
    <row r="454" spans="6:11" x14ac:dyDescent="0.25">
      <c r="F454" s="187"/>
      <c r="G454" s="188"/>
      <c r="J454" s="190"/>
      <c r="K454" s="189"/>
    </row>
    <row r="455" spans="6:11" x14ac:dyDescent="0.25">
      <c r="F455" s="187"/>
      <c r="G455" s="188"/>
      <c r="J455" s="190"/>
      <c r="K455" s="189"/>
    </row>
    <row r="456" spans="6:11" x14ac:dyDescent="0.25">
      <c r="F456" s="187"/>
      <c r="G456" s="188"/>
      <c r="J456" s="190"/>
      <c r="K456" s="189"/>
    </row>
    <row r="457" spans="6:11" x14ac:dyDescent="0.25">
      <c r="F457" s="187"/>
      <c r="G457" s="188"/>
      <c r="J457" s="190"/>
      <c r="K457" s="189"/>
    </row>
    <row r="458" spans="6:11" x14ac:dyDescent="0.25">
      <c r="F458" s="187"/>
      <c r="G458" s="188"/>
      <c r="J458" s="190"/>
      <c r="K458" s="189"/>
    </row>
    <row r="459" spans="6:11" x14ac:dyDescent="0.25">
      <c r="F459" s="187"/>
      <c r="G459" s="188"/>
      <c r="J459" s="190"/>
      <c r="K459" s="189"/>
    </row>
    <row r="460" spans="6:11" x14ac:dyDescent="0.25">
      <c r="F460" s="187"/>
      <c r="G460" s="188"/>
      <c r="J460" s="190"/>
      <c r="K460" s="189"/>
    </row>
    <row r="461" spans="6:11" x14ac:dyDescent="0.25">
      <c r="F461" s="187"/>
      <c r="G461" s="188"/>
      <c r="J461" s="190"/>
      <c r="K461" s="189"/>
    </row>
    <row r="462" spans="6:11" x14ac:dyDescent="0.25">
      <c r="F462" s="187"/>
      <c r="G462" s="188"/>
      <c r="J462" s="190"/>
      <c r="K462" s="189"/>
    </row>
    <row r="463" spans="6:11" x14ac:dyDescent="0.25">
      <c r="F463" s="187"/>
      <c r="G463" s="188"/>
      <c r="J463" s="190"/>
      <c r="K463" s="189"/>
    </row>
    <row r="464" spans="6:11" x14ac:dyDescent="0.25">
      <c r="F464" s="187"/>
      <c r="G464" s="188"/>
      <c r="J464" s="190"/>
      <c r="K464" s="189"/>
    </row>
    <row r="465" spans="6:11" x14ac:dyDescent="0.25">
      <c r="F465" s="187"/>
      <c r="G465" s="188"/>
      <c r="J465" s="190"/>
      <c r="K465" s="189"/>
    </row>
    <row r="466" spans="6:11" x14ac:dyDescent="0.25">
      <c r="F466" s="187"/>
      <c r="G466" s="188"/>
      <c r="J466" s="190"/>
      <c r="K466" s="189"/>
    </row>
    <row r="467" spans="6:11" x14ac:dyDescent="0.25">
      <c r="F467" s="187"/>
      <c r="G467" s="188"/>
      <c r="J467" s="190"/>
      <c r="K467" s="189"/>
    </row>
    <row r="468" spans="6:11" x14ac:dyDescent="0.25">
      <c r="F468" s="187"/>
      <c r="G468" s="188"/>
      <c r="J468" s="190"/>
      <c r="K468" s="189"/>
    </row>
    <row r="469" spans="6:11" x14ac:dyDescent="0.25">
      <c r="F469" s="187"/>
      <c r="G469" s="188"/>
      <c r="J469" s="190"/>
      <c r="K469" s="189"/>
    </row>
    <row r="470" spans="6:11" x14ac:dyDescent="0.25">
      <c r="F470" s="187"/>
      <c r="G470" s="188"/>
      <c r="J470" s="190"/>
      <c r="K470" s="189"/>
    </row>
    <row r="471" spans="6:11" x14ac:dyDescent="0.25">
      <c r="F471" s="187"/>
      <c r="G471" s="188"/>
      <c r="J471" s="190"/>
      <c r="K471" s="189"/>
    </row>
    <row r="472" spans="6:11" x14ac:dyDescent="0.25">
      <c r="F472" s="187"/>
      <c r="G472" s="188"/>
      <c r="J472" s="190"/>
      <c r="K472" s="189"/>
    </row>
    <row r="473" spans="6:11" x14ac:dyDescent="0.25">
      <c r="F473" s="187"/>
      <c r="G473" s="188"/>
      <c r="J473" s="190"/>
      <c r="K473" s="189"/>
    </row>
    <row r="474" spans="6:11" x14ac:dyDescent="0.25">
      <c r="F474" s="187"/>
      <c r="G474" s="188"/>
      <c r="J474" s="190"/>
      <c r="K474" s="189"/>
    </row>
    <row r="475" spans="6:11" x14ac:dyDescent="0.25">
      <c r="F475" s="187"/>
      <c r="G475" s="188"/>
      <c r="J475" s="190"/>
      <c r="K475" s="189"/>
    </row>
    <row r="476" spans="6:11" x14ac:dyDescent="0.25">
      <c r="F476" s="187"/>
      <c r="G476" s="188"/>
      <c r="J476" s="190"/>
      <c r="K476" s="189"/>
    </row>
    <row r="477" spans="6:11" x14ac:dyDescent="0.25">
      <c r="F477" s="187"/>
      <c r="G477" s="188"/>
      <c r="J477" s="190"/>
      <c r="K477" s="189"/>
    </row>
    <row r="478" spans="6:11" x14ac:dyDescent="0.25">
      <c r="F478" s="187"/>
      <c r="G478" s="188"/>
      <c r="J478" s="190"/>
      <c r="K478" s="189"/>
    </row>
    <row r="479" spans="6:11" x14ac:dyDescent="0.25">
      <c r="F479" s="187"/>
      <c r="G479" s="188"/>
      <c r="J479" s="190"/>
      <c r="K479" s="189"/>
    </row>
    <row r="480" spans="6:11" x14ac:dyDescent="0.25">
      <c r="F480" s="187"/>
      <c r="G480" s="188"/>
      <c r="J480" s="190"/>
      <c r="K480" s="189"/>
    </row>
    <row r="481" spans="6:11" x14ac:dyDescent="0.25">
      <c r="F481" s="187"/>
      <c r="G481" s="188"/>
      <c r="J481" s="190"/>
      <c r="K481" s="189"/>
    </row>
    <row r="482" spans="6:11" x14ac:dyDescent="0.25">
      <c r="F482" s="187"/>
      <c r="G482" s="188"/>
      <c r="J482" s="190"/>
      <c r="K482" s="189"/>
    </row>
    <row r="483" spans="6:11" x14ac:dyDescent="0.25">
      <c r="F483" s="187"/>
      <c r="G483" s="188"/>
      <c r="J483" s="190"/>
      <c r="K483" s="189"/>
    </row>
    <row r="484" spans="6:11" x14ac:dyDescent="0.25">
      <c r="F484" s="187"/>
      <c r="G484" s="188"/>
      <c r="J484" s="190"/>
      <c r="K484" s="189"/>
    </row>
    <row r="485" spans="6:11" x14ac:dyDescent="0.25">
      <c r="F485" s="187"/>
      <c r="G485" s="188"/>
      <c r="J485" s="190"/>
      <c r="K485" s="189"/>
    </row>
    <row r="486" spans="6:11" x14ac:dyDescent="0.25">
      <c r="F486" s="187"/>
      <c r="G486" s="188"/>
      <c r="J486" s="190"/>
      <c r="K486" s="189"/>
    </row>
    <row r="487" spans="6:11" x14ac:dyDescent="0.25">
      <c r="F487" s="187"/>
      <c r="G487" s="188"/>
      <c r="J487" s="190"/>
      <c r="K487" s="189"/>
    </row>
    <row r="488" spans="6:11" x14ac:dyDescent="0.25">
      <c r="F488" s="187"/>
      <c r="G488" s="188"/>
      <c r="J488" s="190"/>
      <c r="K488" s="189"/>
    </row>
    <row r="489" spans="6:11" x14ac:dyDescent="0.25">
      <c r="F489" s="187"/>
      <c r="G489" s="188"/>
      <c r="J489" s="190"/>
      <c r="K489" s="189"/>
    </row>
    <row r="490" spans="6:11" x14ac:dyDescent="0.25">
      <c r="F490" s="187"/>
      <c r="G490" s="188"/>
      <c r="J490" s="190"/>
      <c r="K490" s="189"/>
    </row>
    <row r="491" spans="6:11" x14ac:dyDescent="0.25">
      <c r="F491" s="187"/>
      <c r="G491" s="188"/>
      <c r="J491" s="190"/>
      <c r="K491" s="189"/>
    </row>
    <row r="492" spans="6:11" x14ac:dyDescent="0.25">
      <c r="F492" s="187"/>
      <c r="G492" s="188"/>
      <c r="J492" s="190"/>
      <c r="K492" s="189"/>
    </row>
    <row r="493" spans="6:11" x14ac:dyDescent="0.25">
      <c r="F493" s="187"/>
      <c r="G493" s="188"/>
      <c r="J493" s="190"/>
      <c r="K493" s="189"/>
    </row>
    <row r="494" spans="6:11" x14ac:dyDescent="0.25">
      <c r="F494" s="187"/>
      <c r="G494" s="188"/>
      <c r="J494" s="190"/>
      <c r="K494" s="189"/>
    </row>
    <row r="495" spans="6:11" x14ac:dyDescent="0.25">
      <c r="F495" s="187"/>
      <c r="G495" s="188"/>
      <c r="J495" s="190"/>
      <c r="K495" s="189"/>
    </row>
    <row r="496" spans="6:11" x14ac:dyDescent="0.25">
      <c r="F496" s="187"/>
      <c r="G496" s="188"/>
      <c r="J496" s="190"/>
      <c r="K496" s="189"/>
    </row>
    <row r="497" spans="6:11" x14ac:dyDescent="0.25">
      <c r="F497" s="187"/>
      <c r="G497" s="188"/>
      <c r="J497" s="190"/>
      <c r="K497" s="189"/>
    </row>
    <row r="498" spans="6:11" x14ac:dyDescent="0.25">
      <c r="F498" s="187"/>
      <c r="G498" s="188"/>
      <c r="J498" s="190"/>
      <c r="K498" s="189"/>
    </row>
    <row r="499" spans="6:11" x14ac:dyDescent="0.25">
      <c r="F499" s="187"/>
      <c r="G499" s="188"/>
      <c r="J499" s="190"/>
      <c r="K499" s="189"/>
    </row>
    <row r="500" spans="6:11" x14ac:dyDescent="0.25">
      <c r="F500" s="187"/>
      <c r="G500" s="188"/>
      <c r="J500" s="190"/>
      <c r="K500" s="189"/>
    </row>
    <row r="501" spans="6:11" x14ac:dyDescent="0.25">
      <c r="F501" s="187"/>
      <c r="G501" s="188"/>
      <c r="J501" s="190"/>
      <c r="K501" s="189"/>
    </row>
    <row r="502" spans="6:11" x14ac:dyDescent="0.25">
      <c r="F502" s="187"/>
      <c r="G502" s="188"/>
      <c r="J502" s="190"/>
      <c r="K502" s="189"/>
    </row>
    <row r="503" spans="6:11" x14ac:dyDescent="0.25">
      <c r="F503" s="187"/>
      <c r="G503" s="188"/>
      <c r="J503" s="190"/>
      <c r="K503" s="189"/>
    </row>
    <row r="504" spans="6:11" x14ac:dyDescent="0.25">
      <c r="F504" s="187"/>
      <c r="G504" s="188"/>
      <c r="J504" s="190"/>
      <c r="K504" s="189"/>
    </row>
    <row r="505" spans="6:11" x14ac:dyDescent="0.25">
      <c r="F505" s="187"/>
      <c r="G505" s="188"/>
      <c r="J505" s="190"/>
      <c r="K505" s="189"/>
    </row>
    <row r="506" spans="6:11" x14ac:dyDescent="0.25">
      <c r="F506" s="187"/>
      <c r="G506" s="188"/>
      <c r="J506" s="190"/>
      <c r="K506" s="189"/>
    </row>
    <row r="507" spans="6:11" x14ac:dyDescent="0.25">
      <c r="F507" s="187"/>
      <c r="G507" s="188"/>
      <c r="J507" s="190"/>
      <c r="K507" s="189"/>
    </row>
    <row r="508" spans="6:11" x14ac:dyDescent="0.25">
      <c r="F508" s="187"/>
      <c r="G508" s="188"/>
      <c r="J508" s="190"/>
      <c r="K508" s="189"/>
    </row>
    <row r="509" spans="6:11" x14ac:dyDescent="0.25">
      <c r="F509" s="187"/>
      <c r="G509" s="188"/>
      <c r="J509" s="190"/>
      <c r="K509" s="189"/>
    </row>
    <row r="510" spans="6:11" x14ac:dyDescent="0.25">
      <c r="F510" s="187"/>
      <c r="G510" s="188"/>
      <c r="J510" s="190"/>
      <c r="K510" s="189"/>
    </row>
    <row r="511" spans="6:11" x14ac:dyDescent="0.25">
      <c r="F511" s="187"/>
      <c r="G511" s="188"/>
      <c r="J511" s="190"/>
      <c r="K511" s="189"/>
    </row>
    <row r="512" spans="6:11" x14ac:dyDescent="0.25">
      <c r="F512" s="187"/>
      <c r="G512" s="188"/>
      <c r="J512" s="190"/>
      <c r="K512" s="189"/>
    </row>
    <row r="513" spans="6:11" x14ac:dyDescent="0.25">
      <c r="F513" s="187"/>
      <c r="G513" s="188"/>
      <c r="J513" s="190"/>
      <c r="K513" s="189"/>
    </row>
    <row r="514" spans="6:11" x14ac:dyDescent="0.25">
      <c r="F514" s="187"/>
      <c r="G514" s="188"/>
      <c r="J514" s="190"/>
      <c r="K514" s="189"/>
    </row>
    <row r="515" spans="6:11" x14ac:dyDescent="0.25">
      <c r="F515" s="187"/>
      <c r="G515" s="188"/>
      <c r="J515" s="190"/>
      <c r="K515" s="189"/>
    </row>
    <row r="516" spans="6:11" x14ac:dyDescent="0.25">
      <c r="F516" s="187"/>
      <c r="G516" s="188"/>
      <c r="J516" s="190"/>
      <c r="K516" s="189"/>
    </row>
    <row r="517" spans="6:11" x14ac:dyDescent="0.25">
      <c r="F517" s="187"/>
      <c r="G517" s="188"/>
      <c r="J517" s="190"/>
      <c r="K517" s="189"/>
    </row>
    <row r="518" spans="6:11" x14ac:dyDescent="0.25">
      <c r="F518" s="187"/>
      <c r="G518" s="188"/>
      <c r="J518" s="190"/>
      <c r="K518" s="189"/>
    </row>
    <row r="519" spans="6:11" x14ac:dyDescent="0.25">
      <c r="F519" s="187"/>
      <c r="G519" s="188"/>
      <c r="J519" s="190"/>
      <c r="K519" s="189"/>
    </row>
    <row r="520" spans="6:11" x14ac:dyDescent="0.25">
      <c r="F520" s="187"/>
      <c r="G520" s="188"/>
      <c r="J520" s="190"/>
      <c r="K520" s="189"/>
    </row>
    <row r="521" spans="6:11" x14ac:dyDescent="0.25">
      <c r="F521" s="187"/>
      <c r="G521" s="188"/>
      <c r="J521" s="190"/>
      <c r="K521" s="189"/>
    </row>
    <row r="522" spans="6:11" x14ac:dyDescent="0.25">
      <c r="F522" s="187"/>
      <c r="G522" s="188"/>
      <c r="J522" s="190"/>
      <c r="K522" s="189"/>
    </row>
    <row r="523" spans="6:11" x14ac:dyDescent="0.25">
      <c r="F523" s="187"/>
      <c r="G523" s="188"/>
      <c r="J523" s="190"/>
      <c r="K523" s="189"/>
    </row>
    <row r="524" spans="6:11" x14ac:dyDescent="0.25">
      <c r="F524" s="187"/>
      <c r="G524" s="188"/>
      <c r="J524" s="190"/>
      <c r="K524" s="189"/>
    </row>
    <row r="525" spans="6:11" x14ac:dyDescent="0.25">
      <c r="F525" s="187"/>
      <c r="G525" s="188"/>
      <c r="J525" s="190"/>
      <c r="K525" s="189"/>
    </row>
    <row r="526" spans="6:11" x14ac:dyDescent="0.25">
      <c r="F526" s="187"/>
      <c r="G526" s="188"/>
      <c r="J526" s="190"/>
      <c r="K526" s="189"/>
    </row>
    <row r="527" spans="6:11" x14ac:dyDescent="0.25">
      <c r="F527" s="187"/>
      <c r="G527" s="188"/>
      <c r="J527" s="190"/>
      <c r="K527" s="189"/>
    </row>
    <row r="528" spans="6:11" x14ac:dyDescent="0.25">
      <c r="F528" s="187"/>
      <c r="G528" s="188"/>
      <c r="J528" s="190"/>
      <c r="K528" s="189"/>
    </row>
    <row r="529" spans="6:11" x14ac:dyDescent="0.25">
      <c r="F529" s="187"/>
      <c r="G529" s="188"/>
      <c r="J529" s="190"/>
      <c r="K529" s="189"/>
    </row>
    <row r="530" spans="6:11" x14ac:dyDescent="0.25">
      <c r="F530" s="187"/>
      <c r="G530" s="188"/>
      <c r="J530" s="190"/>
      <c r="K530" s="189"/>
    </row>
    <row r="531" spans="6:11" x14ac:dyDescent="0.25">
      <c r="F531" s="187"/>
      <c r="G531" s="188"/>
      <c r="J531" s="190"/>
      <c r="K531" s="189"/>
    </row>
    <row r="532" spans="6:11" x14ac:dyDescent="0.25">
      <c r="F532" s="187"/>
      <c r="G532" s="188"/>
      <c r="J532" s="190"/>
      <c r="K532" s="189"/>
    </row>
    <row r="533" spans="6:11" x14ac:dyDescent="0.25">
      <c r="F533" s="187"/>
      <c r="G533" s="188"/>
      <c r="J533" s="190"/>
      <c r="K533" s="189"/>
    </row>
    <row r="534" spans="6:11" x14ac:dyDescent="0.25">
      <c r="F534" s="187"/>
      <c r="G534" s="188"/>
      <c r="J534" s="190"/>
      <c r="K534" s="189"/>
    </row>
    <row r="535" spans="6:11" x14ac:dyDescent="0.25">
      <c r="F535" s="187"/>
      <c r="G535" s="188"/>
      <c r="J535" s="190"/>
      <c r="K535" s="189"/>
    </row>
    <row r="536" spans="6:11" x14ac:dyDescent="0.25">
      <c r="F536" s="187"/>
      <c r="G536" s="188"/>
      <c r="J536" s="190"/>
      <c r="K536" s="189"/>
    </row>
    <row r="537" spans="6:11" x14ac:dyDescent="0.25">
      <c r="F537" s="187"/>
      <c r="G537" s="188"/>
      <c r="J537" s="190"/>
      <c r="K537" s="189"/>
    </row>
    <row r="538" spans="6:11" x14ac:dyDescent="0.25">
      <c r="F538" s="187"/>
      <c r="G538" s="188"/>
      <c r="J538" s="190"/>
      <c r="K538" s="189"/>
    </row>
    <row r="539" spans="6:11" x14ac:dyDescent="0.25">
      <c r="F539" s="187"/>
      <c r="G539" s="188"/>
      <c r="J539" s="190"/>
      <c r="K539" s="189"/>
    </row>
    <row r="540" spans="6:11" x14ac:dyDescent="0.25">
      <c r="F540" s="187"/>
      <c r="G540" s="188"/>
      <c r="J540" s="190"/>
      <c r="K540" s="189"/>
    </row>
    <row r="541" spans="6:11" x14ac:dyDescent="0.25">
      <c r="F541" s="187"/>
      <c r="G541" s="188"/>
      <c r="J541" s="190"/>
      <c r="K541" s="189"/>
    </row>
    <row r="542" spans="6:11" x14ac:dyDescent="0.25">
      <c r="F542" s="187"/>
      <c r="G542" s="188"/>
      <c r="J542" s="190"/>
      <c r="K542" s="189"/>
    </row>
    <row r="543" spans="6:11" x14ac:dyDescent="0.25">
      <c r="F543" s="187"/>
      <c r="G543" s="188"/>
      <c r="J543" s="190"/>
      <c r="K543" s="189"/>
    </row>
    <row r="544" spans="6:11" x14ac:dyDescent="0.25">
      <c r="F544" s="187"/>
      <c r="G544" s="188"/>
      <c r="J544" s="190"/>
      <c r="K544" s="189"/>
    </row>
    <row r="545" spans="6:11" x14ac:dyDescent="0.25">
      <c r="F545" s="187"/>
      <c r="G545" s="188"/>
      <c r="J545" s="190"/>
      <c r="K545" s="189"/>
    </row>
    <row r="546" spans="6:11" x14ac:dyDescent="0.25">
      <c r="F546" s="187"/>
      <c r="G546" s="188"/>
      <c r="J546" s="190"/>
      <c r="K546" s="189"/>
    </row>
    <row r="547" spans="6:11" x14ac:dyDescent="0.25">
      <c r="F547" s="187"/>
      <c r="G547" s="188"/>
      <c r="J547" s="190"/>
      <c r="K547" s="189"/>
    </row>
    <row r="548" spans="6:11" x14ac:dyDescent="0.25">
      <c r="F548" s="187"/>
      <c r="G548" s="188"/>
      <c r="J548" s="190"/>
      <c r="K548" s="189"/>
    </row>
    <row r="549" spans="6:11" x14ac:dyDescent="0.25">
      <c r="F549" s="187"/>
      <c r="G549" s="188"/>
      <c r="J549" s="190"/>
      <c r="K549" s="189"/>
    </row>
    <row r="550" spans="6:11" x14ac:dyDescent="0.25">
      <c r="F550" s="187"/>
      <c r="G550" s="188"/>
      <c r="J550" s="190"/>
      <c r="K550" s="189"/>
    </row>
    <row r="551" spans="6:11" x14ac:dyDescent="0.25">
      <c r="F551" s="187"/>
      <c r="G551" s="188"/>
      <c r="J551" s="190"/>
      <c r="K551" s="189"/>
    </row>
    <row r="552" spans="6:11" x14ac:dyDescent="0.25">
      <c r="F552" s="187"/>
      <c r="G552" s="188"/>
      <c r="J552" s="190"/>
      <c r="K552" s="189"/>
    </row>
    <row r="553" spans="6:11" x14ac:dyDescent="0.25">
      <c r="F553" s="187"/>
      <c r="G553" s="188"/>
      <c r="J553" s="190"/>
      <c r="K553" s="189"/>
    </row>
    <row r="554" spans="6:11" x14ac:dyDescent="0.25">
      <c r="F554" s="187"/>
      <c r="G554" s="188"/>
      <c r="J554" s="190"/>
      <c r="K554" s="189"/>
    </row>
    <row r="555" spans="6:11" x14ac:dyDescent="0.25">
      <c r="F555" s="187"/>
      <c r="G555" s="188"/>
      <c r="J555" s="190"/>
      <c r="K555" s="189"/>
    </row>
    <row r="556" spans="6:11" x14ac:dyDescent="0.25">
      <c r="F556" s="187"/>
      <c r="G556" s="188"/>
      <c r="J556" s="190"/>
      <c r="K556" s="189"/>
    </row>
    <row r="557" spans="6:11" x14ac:dyDescent="0.25">
      <c r="F557" s="187"/>
      <c r="G557" s="188"/>
      <c r="J557" s="190"/>
      <c r="K557" s="189"/>
    </row>
    <row r="558" spans="6:11" x14ac:dyDescent="0.25">
      <c r="F558" s="187"/>
      <c r="G558" s="188"/>
      <c r="J558" s="190"/>
      <c r="K558" s="189"/>
    </row>
    <row r="559" spans="6:11" x14ac:dyDescent="0.25">
      <c r="F559" s="187"/>
      <c r="G559" s="188"/>
      <c r="J559" s="190"/>
      <c r="K559" s="189"/>
    </row>
    <row r="560" spans="6:11" x14ac:dyDescent="0.25">
      <c r="F560" s="187"/>
      <c r="G560" s="188"/>
      <c r="J560" s="190"/>
      <c r="K560" s="189"/>
    </row>
    <row r="561" spans="6:11" x14ac:dyDescent="0.25">
      <c r="F561" s="187"/>
      <c r="G561" s="188"/>
      <c r="J561" s="190"/>
      <c r="K561" s="189"/>
    </row>
    <row r="562" spans="6:11" x14ac:dyDescent="0.25">
      <c r="F562" s="187"/>
      <c r="G562" s="188"/>
      <c r="J562" s="190"/>
      <c r="K562" s="189"/>
    </row>
    <row r="563" spans="6:11" x14ac:dyDescent="0.25">
      <c r="F563" s="187"/>
      <c r="G563" s="188"/>
      <c r="J563" s="190"/>
      <c r="K563" s="189"/>
    </row>
    <row r="564" spans="6:11" x14ac:dyDescent="0.25">
      <c r="F564" s="187"/>
      <c r="G564" s="188"/>
      <c r="J564" s="190"/>
      <c r="K564" s="189"/>
    </row>
    <row r="565" spans="6:11" x14ac:dyDescent="0.25">
      <c r="F565" s="187"/>
      <c r="G565" s="188"/>
      <c r="J565" s="190"/>
      <c r="K565" s="189"/>
    </row>
    <row r="566" spans="6:11" x14ac:dyDescent="0.25">
      <c r="F566" s="187"/>
      <c r="G566" s="188"/>
      <c r="J566" s="190"/>
      <c r="K566" s="189"/>
    </row>
    <row r="567" spans="6:11" x14ac:dyDescent="0.25">
      <c r="F567" s="187"/>
      <c r="G567" s="188"/>
      <c r="J567" s="190"/>
      <c r="K567" s="189"/>
    </row>
    <row r="568" spans="6:11" x14ac:dyDescent="0.25">
      <c r="F568" s="187"/>
      <c r="G568" s="188"/>
      <c r="J568" s="190"/>
      <c r="K568" s="189"/>
    </row>
    <row r="569" spans="6:11" x14ac:dyDescent="0.25">
      <c r="F569" s="187"/>
      <c r="G569" s="188"/>
      <c r="J569" s="190"/>
      <c r="K569" s="189"/>
    </row>
    <row r="570" spans="6:11" x14ac:dyDescent="0.25">
      <c r="F570" s="187"/>
      <c r="G570" s="188"/>
      <c r="J570" s="190"/>
      <c r="K570" s="189"/>
    </row>
    <row r="571" spans="6:11" x14ac:dyDescent="0.25">
      <c r="F571" s="187"/>
      <c r="G571" s="188"/>
      <c r="J571" s="190"/>
      <c r="K571" s="189"/>
    </row>
    <row r="572" spans="6:11" x14ac:dyDescent="0.25">
      <c r="F572" s="187"/>
      <c r="G572" s="188"/>
      <c r="J572" s="190"/>
      <c r="K572" s="189"/>
    </row>
    <row r="573" spans="6:11" x14ac:dyDescent="0.25">
      <c r="F573" s="187"/>
      <c r="G573" s="188"/>
      <c r="J573" s="190"/>
      <c r="K573" s="189"/>
    </row>
    <row r="574" spans="6:11" x14ac:dyDescent="0.25">
      <c r="F574" s="187"/>
      <c r="G574" s="188"/>
      <c r="J574" s="190"/>
      <c r="K574" s="189"/>
    </row>
    <row r="575" spans="6:11" x14ac:dyDescent="0.25">
      <c r="F575" s="187"/>
      <c r="G575" s="188"/>
      <c r="J575" s="190"/>
      <c r="K575" s="189"/>
    </row>
    <row r="576" spans="6:11" x14ac:dyDescent="0.25">
      <c r="F576" s="187"/>
      <c r="G576" s="188"/>
      <c r="J576" s="190"/>
      <c r="K576" s="189"/>
    </row>
    <row r="577" spans="6:11" x14ac:dyDescent="0.25">
      <c r="F577" s="187"/>
      <c r="G577" s="188"/>
      <c r="J577" s="190"/>
      <c r="K577" s="189"/>
    </row>
    <row r="578" spans="6:11" x14ac:dyDescent="0.25">
      <c r="F578" s="187"/>
      <c r="G578" s="188"/>
      <c r="J578" s="190"/>
      <c r="K578" s="189"/>
    </row>
    <row r="579" spans="6:11" x14ac:dyDescent="0.25">
      <c r="F579" s="187"/>
      <c r="G579" s="188"/>
      <c r="J579" s="190"/>
      <c r="K579" s="189"/>
    </row>
    <row r="580" spans="6:11" x14ac:dyDescent="0.25">
      <c r="F580" s="187"/>
      <c r="G580" s="188"/>
      <c r="J580" s="190"/>
      <c r="K580" s="189"/>
    </row>
    <row r="581" spans="6:11" x14ac:dyDescent="0.25">
      <c r="F581" s="187"/>
      <c r="G581" s="188"/>
      <c r="J581" s="190"/>
      <c r="K581" s="189"/>
    </row>
    <row r="582" spans="6:11" x14ac:dyDescent="0.25">
      <c r="F582" s="187"/>
      <c r="G582" s="188"/>
      <c r="J582" s="190"/>
      <c r="K582" s="189"/>
    </row>
    <row r="583" spans="6:11" x14ac:dyDescent="0.25">
      <c r="F583" s="187"/>
      <c r="G583" s="188"/>
      <c r="J583" s="190"/>
      <c r="K583" s="189"/>
    </row>
    <row r="584" spans="6:11" x14ac:dyDescent="0.25">
      <c r="F584" s="187"/>
      <c r="G584" s="188"/>
      <c r="J584" s="190"/>
      <c r="K584" s="189"/>
    </row>
    <row r="585" spans="6:11" x14ac:dyDescent="0.25">
      <c r="F585" s="187"/>
      <c r="G585" s="188"/>
      <c r="J585" s="190"/>
      <c r="K585" s="189"/>
    </row>
    <row r="586" spans="6:11" x14ac:dyDescent="0.25">
      <c r="F586" s="187"/>
      <c r="G586" s="188"/>
      <c r="J586" s="190"/>
      <c r="K586" s="189"/>
    </row>
    <row r="587" spans="6:11" x14ac:dyDescent="0.25">
      <c r="F587" s="187"/>
      <c r="G587" s="188"/>
      <c r="J587" s="190"/>
      <c r="K587" s="189"/>
    </row>
    <row r="588" spans="6:11" x14ac:dyDescent="0.25">
      <c r="F588" s="187"/>
      <c r="G588" s="188"/>
      <c r="J588" s="190"/>
      <c r="K588" s="189"/>
    </row>
    <row r="589" spans="6:11" x14ac:dyDescent="0.25">
      <c r="F589" s="187"/>
      <c r="G589" s="188"/>
      <c r="J589" s="190"/>
      <c r="K589" s="189"/>
    </row>
    <row r="590" spans="6:11" x14ac:dyDescent="0.25">
      <c r="F590" s="187"/>
      <c r="G590" s="188"/>
      <c r="J590" s="190"/>
      <c r="K590" s="189"/>
    </row>
    <row r="591" spans="6:11" x14ac:dyDescent="0.25">
      <c r="F591" s="187"/>
      <c r="G591" s="188"/>
      <c r="J591" s="190"/>
      <c r="K591" s="189"/>
    </row>
    <row r="592" spans="6:11" x14ac:dyDescent="0.25">
      <c r="F592" s="187"/>
      <c r="G592" s="188"/>
      <c r="J592" s="190"/>
      <c r="K592" s="189"/>
    </row>
    <row r="593" spans="6:11" x14ac:dyDescent="0.25">
      <c r="F593" s="187"/>
      <c r="G593" s="188"/>
      <c r="J593" s="190"/>
      <c r="K593" s="189"/>
    </row>
    <row r="594" spans="6:11" x14ac:dyDescent="0.25">
      <c r="F594" s="187"/>
      <c r="G594" s="188"/>
      <c r="J594" s="190"/>
      <c r="K594" s="189"/>
    </row>
    <row r="595" spans="6:11" x14ac:dyDescent="0.25">
      <c r="F595" s="187"/>
      <c r="G595" s="188"/>
      <c r="J595" s="190"/>
      <c r="K595" s="189"/>
    </row>
    <row r="596" spans="6:11" x14ac:dyDescent="0.25">
      <c r="F596" s="187"/>
      <c r="G596" s="188"/>
      <c r="J596" s="190"/>
      <c r="K596" s="189"/>
    </row>
    <row r="597" spans="6:11" x14ac:dyDescent="0.25">
      <c r="F597" s="187"/>
      <c r="G597" s="188"/>
      <c r="J597" s="190"/>
      <c r="K597" s="189"/>
    </row>
    <row r="598" spans="6:11" x14ac:dyDescent="0.25">
      <c r="F598" s="187"/>
      <c r="G598" s="188"/>
      <c r="J598" s="190"/>
      <c r="K598" s="189"/>
    </row>
    <row r="599" spans="6:11" x14ac:dyDescent="0.25">
      <c r="F599" s="187"/>
      <c r="G599" s="188"/>
      <c r="J599" s="190"/>
      <c r="K599" s="189"/>
    </row>
    <row r="600" spans="6:11" x14ac:dyDescent="0.25">
      <c r="F600" s="187"/>
      <c r="G600" s="188"/>
      <c r="J600" s="190"/>
      <c r="K600" s="189"/>
    </row>
    <row r="601" spans="6:11" x14ac:dyDescent="0.25">
      <c r="F601" s="187"/>
      <c r="G601" s="188"/>
      <c r="J601" s="190"/>
      <c r="K601" s="189"/>
    </row>
    <row r="602" spans="6:11" x14ac:dyDescent="0.25">
      <c r="F602" s="187"/>
      <c r="G602" s="188"/>
      <c r="J602" s="190"/>
      <c r="K602" s="189"/>
    </row>
    <row r="603" spans="6:11" x14ac:dyDescent="0.25">
      <c r="F603" s="187"/>
      <c r="G603" s="188"/>
      <c r="J603" s="190"/>
      <c r="K603" s="189"/>
    </row>
    <row r="604" spans="6:11" x14ac:dyDescent="0.25">
      <c r="F604" s="187"/>
      <c r="G604" s="188"/>
      <c r="J604" s="190"/>
      <c r="K604" s="189"/>
    </row>
    <row r="605" spans="6:11" x14ac:dyDescent="0.25">
      <c r="F605" s="187"/>
      <c r="G605" s="188"/>
      <c r="J605" s="190"/>
      <c r="K605" s="189"/>
    </row>
    <row r="606" spans="6:11" x14ac:dyDescent="0.25">
      <c r="F606" s="187"/>
      <c r="G606" s="188"/>
      <c r="J606" s="190"/>
      <c r="K606" s="189"/>
    </row>
    <row r="607" spans="6:11" x14ac:dyDescent="0.25">
      <c r="F607" s="187"/>
      <c r="G607" s="188"/>
      <c r="J607" s="190"/>
      <c r="K607" s="189"/>
    </row>
    <row r="608" spans="6:11" x14ac:dyDescent="0.25">
      <c r="F608" s="187"/>
      <c r="G608" s="188"/>
      <c r="J608" s="190"/>
      <c r="K608" s="189"/>
    </row>
    <row r="609" spans="6:11" x14ac:dyDescent="0.25">
      <c r="F609" s="187"/>
      <c r="G609" s="188"/>
      <c r="J609" s="190"/>
      <c r="K609" s="189"/>
    </row>
    <row r="610" spans="6:11" x14ac:dyDescent="0.25">
      <c r="F610" s="187"/>
      <c r="G610" s="188"/>
      <c r="J610" s="190"/>
      <c r="K610" s="189"/>
    </row>
    <row r="611" spans="6:11" x14ac:dyDescent="0.25">
      <c r="F611" s="187"/>
      <c r="G611" s="188"/>
      <c r="J611" s="190"/>
      <c r="K611" s="189"/>
    </row>
    <row r="612" spans="6:11" x14ac:dyDescent="0.25">
      <c r="F612" s="187"/>
      <c r="G612" s="188"/>
      <c r="J612" s="190"/>
      <c r="K612" s="189"/>
    </row>
    <row r="613" spans="6:11" x14ac:dyDescent="0.25">
      <c r="F613" s="187"/>
      <c r="G613" s="188"/>
      <c r="J613" s="190"/>
      <c r="K613" s="189"/>
    </row>
    <row r="614" spans="6:11" x14ac:dyDescent="0.25">
      <c r="F614" s="187"/>
      <c r="G614" s="188"/>
      <c r="J614" s="190"/>
      <c r="K614" s="189"/>
    </row>
    <row r="615" spans="6:11" x14ac:dyDescent="0.25">
      <c r="F615" s="187"/>
      <c r="G615" s="188"/>
      <c r="J615" s="190"/>
      <c r="K615" s="189"/>
    </row>
    <row r="616" spans="6:11" x14ac:dyDescent="0.25">
      <c r="F616" s="187"/>
      <c r="G616" s="188"/>
      <c r="J616" s="190"/>
      <c r="K616" s="189"/>
    </row>
    <row r="617" spans="6:11" x14ac:dyDescent="0.25">
      <c r="F617" s="187"/>
      <c r="G617" s="188"/>
      <c r="J617" s="190"/>
      <c r="K617" s="189"/>
    </row>
    <row r="618" spans="6:11" x14ac:dyDescent="0.25">
      <c r="F618" s="187"/>
      <c r="G618" s="188"/>
      <c r="J618" s="190"/>
      <c r="K618" s="189"/>
    </row>
    <row r="619" spans="6:11" x14ac:dyDescent="0.25">
      <c r="F619" s="187"/>
      <c r="G619" s="188"/>
      <c r="J619" s="190"/>
      <c r="K619" s="189"/>
    </row>
    <row r="620" spans="6:11" x14ac:dyDescent="0.25">
      <c r="F620" s="187"/>
      <c r="G620" s="188"/>
      <c r="J620" s="190"/>
      <c r="K620" s="189"/>
    </row>
    <row r="621" spans="6:11" x14ac:dyDescent="0.25">
      <c r="F621" s="187"/>
      <c r="G621" s="188"/>
      <c r="J621" s="190"/>
      <c r="K621" s="189"/>
    </row>
    <row r="622" spans="6:11" x14ac:dyDescent="0.25">
      <c r="F622" s="187"/>
      <c r="G622" s="188"/>
      <c r="J622" s="190"/>
      <c r="K622" s="189"/>
    </row>
    <row r="623" spans="6:11" x14ac:dyDescent="0.25">
      <c r="F623" s="187"/>
      <c r="G623" s="188"/>
      <c r="J623" s="190"/>
      <c r="K623" s="189"/>
    </row>
    <row r="624" spans="6:11" x14ac:dyDescent="0.25">
      <c r="F624" s="187"/>
      <c r="G624" s="188"/>
      <c r="J624" s="190"/>
      <c r="K624" s="189"/>
    </row>
    <row r="625" spans="6:11" x14ac:dyDescent="0.25">
      <c r="F625" s="187"/>
      <c r="G625" s="188"/>
      <c r="J625" s="190"/>
      <c r="K625" s="189"/>
    </row>
    <row r="626" spans="6:11" x14ac:dyDescent="0.25">
      <c r="F626" s="187"/>
      <c r="G626" s="188"/>
      <c r="J626" s="190"/>
      <c r="K626" s="189"/>
    </row>
    <row r="627" spans="6:11" x14ac:dyDescent="0.25">
      <c r="F627" s="187"/>
      <c r="G627" s="188"/>
      <c r="J627" s="190"/>
      <c r="K627" s="189"/>
    </row>
    <row r="628" spans="6:11" x14ac:dyDescent="0.25">
      <c r="F628" s="187"/>
      <c r="G628" s="188"/>
      <c r="J628" s="190"/>
      <c r="K628" s="189"/>
    </row>
    <row r="629" spans="6:11" x14ac:dyDescent="0.25">
      <c r="F629" s="187"/>
      <c r="G629" s="188"/>
      <c r="J629" s="190"/>
      <c r="K629" s="189"/>
    </row>
    <row r="630" spans="6:11" x14ac:dyDescent="0.25">
      <c r="F630" s="187"/>
      <c r="G630" s="188"/>
      <c r="J630" s="190"/>
      <c r="K630" s="189"/>
    </row>
    <row r="631" spans="6:11" x14ac:dyDescent="0.25">
      <c r="F631" s="187"/>
      <c r="G631" s="188"/>
      <c r="J631" s="190"/>
      <c r="K631" s="189"/>
    </row>
    <row r="632" spans="6:11" x14ac:dyDescent="0.25">
      <c r="F632" s="187"/>
      <c r="G632" s="188"/>
      <c r="J632" s="190"/>
      <c r="K632" s="189"/>
    </row>
    <row r="633" spans="6:11" x14ac:dyDescent="0.25">
      <c r="F633" s="187"/>
      <c r="G633" s="188"/>
      <c r="J633" s="190"/>
      <c r="K633" s="189"/>
    </row>
    <row r="634" spans="6:11" x14ac:dyDescent="0.25">
      <c r="F634" s="187"/>
      <c r="G634" s="188"/>
      <c r="J634" s="190"/>
      <c r="K634" s="189"/>
    </row>
    <row r="635" spans="6:11" x14ac:dyDescent="0.25">
      <c r="F635" s="187"/>
      <c r="G635" s="188"/>
      <c r="J635" s="190"/>
      <c r="K635" s="189"/>
    </row>
    <row r="636" spans="6:11" x14ac:dyDescent="0.25">
      <c r="F636" s="187"/>
      <c r="G636" s="188"/>
      <c r="J636" s="190"/>
      <c r="K636" s="189"/>
    </row>
    <row r="637" spans="6:11" x14ac:dyDescent="0.25">
      <c r="F637" s="187"/>
      <c r="G637" s="188"/>
      <c r="J637" s="190"/>
      <c r="K637" s="189"/>
    </row>
    <row r="638" spans="6:11" x14ac:dyDescent="0.25">
      <c r="F638" s="187"/>
      <c r="G638" s="188"/>
      <c r="J638" s="190"/>
      <c r="K638" s="189"/>
    </row>
    <row r="639" spans="6:11" x14ac:dyDescent="0.25">
      <c r="F639" s="187"/>
      <c r="G639" s="188"/>
      <c r="J639" s="190"/>
      <c r="K639" s="189"/>
    </row>
    <row r="640" spans="6:11" x14ac:dyDescent="0.25">
      <c r="F640" s="187"/>
      <c r="G640" s="188"/>
      <c r="J640" s="190"/>
      <c r="K640" s="189"/>
    </row>
    <row r="641" spans="6:11" x14ac:dyDescent="0.25">
      <c r="F641" s="187"/>
      <c r="G641" s="188"/>
      <c r="J641" s="190"/>
      <c r="K641" s="189"/>
    </row>
    <row r="642" spans="6:11" x14ac:dyDescent="0.25">
      <c r="F642" s="187"/>
      <c r="G642" s="188"/>
      <c r="J642" s="190"/>
      <c r="K642" s="189"/>
    </row>
    <row r="643" spans="6:11" x14ac:dyDescent="0.25">
      <c r="F643" s="187"/>
      <c r="G643" s="188"/>
      <c r="J643" s="190"/>
      <c r="K643" s="189"/>
    </row>
    <row r="644" spans="6:11" x14ac:dyDescent="0.25">
      <c r="F644" s="187"/>
      <c r="G644" s="188"/>
      <c r="J644" s="190"/>
      <c r="K644" s="189"/>
    </row>
    <row r="645" spans="6:11" x14ac:dyDescent="0.25">
      <c r="F645" s="187"/>
      <c r="G645" s="188"/>
      <c r="J645" s="190"/>
      <c r="K645" s="189"/>
    </row>
    <row r="646" spans="6:11" x14ac:dyDescent="0.25">
      <c r="F646" s="187"/>
      <c r="G646" s="188"/>
      <c r="J646" s="190"/>
      <c r="K646" s="189"/>
    </row>
    <row r="647" spans="6:11" x14ac:dyDescent="0.25">
      <c r="F647" s="187"/>
      <c r="G647" s="188"/>
      <c r="J647" s="190"/>
      <c r="K647" s="189"/>
    </row>
    <row r="648" spans="6:11" x14ac:dyDescent="0.25">
      <c r="F648" s="187"/>
      <c r="G648" s="188"/>
      <c r="J648" s="190"/>
      <c r="K648" s="189"/>
    </row>
    <row r="649" spans="6:11" x14ac:dyDescent="0.25">
      <c r="F649" s="187"/>
      <c r="G649" s="188"/>
      <c r="J649" s="190"/>
      <c r="K649" s="189"/>
    </row>
    <row r="650" spans="6:11" x14ac:dyDescent="0.25">
      <c r="F650" s="187"/>
      <c r="G650" s="188"/>
      <c r="J650" s="190"/>
      <c r="K650" s="189"/>
    </row>
    <row r="651" spans="6:11" x14ac:dyDescent="0.25">
      <c r="F651" s="187"/>
      <c r="G651" s="188"/>
      <c r="J651" s="190"/>
      <c r="K651" s="189"/>
    </row>
    <row r="652" spans="6:11" x14ac:dyDescent="0.25">
      <c r="F652" s="187"/>
      <c r="G652" s="188"/>
      <c r="J652" s="190"/>
      <c r="K652" s="189"/>
    </row>
    <row r="653" spans="6:11" x14ac:dyDescent="0.25">
      <c r="F653" s="187"/>
      <c r="G653" s="188"/>
      <c r="J653" s="190"/>
      <c r="K653" s="189"/>
    </row>
    <row r="654" spans="6:11" x14ac:dyDescent="0.25">
      <c r="F654" s="187"/>
      <c r="G654" s="188"/>
      <c r="J654" s="190"/>
      <c r="K654" s="189"/>
    </row>
    <row r="655" spans="6:11" x14ac:dyDescent="0.25">
      <c r="F655" s="187"/>
      <c r="G655" s="188"/>
      <c r="J655" s="190"/>
      <c r="K655" s="189"/>
    </row>
    <row r="656" spans="6:11" x14ac:dyDescent="0.25">
      <c r="F656" s="187"/>
      <c r="G656" s="188"/>
      <c r="J656" s="190"/>
      <c r="K656" s="189"/>
    </row>
    <row r="657" spans="6:11" x14ac:dyDescent="0.25">
      <c r="F657" s="187"/>
      <c r="G657" s="188"/>
      <c r="J657" s="190"/>
      <c r="K657" s="189"/>
    </row>
    <row r="658" spans="6:11" x14ac:dyDescent="0.25">
      <c r="F658" s="187"/>
      <c r="G658" s="188"/>
      <c r="J658" s="190"/>
      <c r="K658" s="189"/>
    </row>
    <row r="659" spans="6:11" x14ac:dyDescent="0.25">
      <c r="F659" s="187"/>
      <c r="G659" s="188"/>
      <c r="J659" s="190"/>
      <c r="K659" s="189"/>
    </row>
    <row r="660" spans="6:11" x14ac:dyDescent="0.25">
      <c r="F660" s="187"/>
      <c r="G660" s="188"/>
      <c r="J660" s="190"/>
      <c r="K660" s="189"/>
    </row>
    <row r="661" spans="6:11" x14ac:dyDescent="0.25">
      <c r="F661" s="187"/>
      <c r="G661" s="188"/>
      <c r="J661" s="190"/>
      <c r="K661" s="189"/>
    </row>
    <row r="662" spans="6:11" x14ac:dyDescent="0.25">
      <c r="F662" s="187"/>
      <c r="G662" s="188"/>
      <c r="J662" s="190"/>
      <c r="K662" s="189"/>
    </row>
    <row r="663" spans="6:11" x14ac:dyDescent="0.25">
      <c r="F663" s="187"/>
      <c r="G663" s="188"/>
      <c r="J663" s="190"/>
      <c r="K663" s="189"/>
    </row>
    <row r="664" spans="6:11" x14ac:dyDescent="0.25">
      <c r="F664" s="187"/>
      <c r="G664" s="188"/>
      <c r="J664" s="190"/>
      <c r="K664" s="189"/>
    </row>
    <row r="665" spans="6:11" x14ac:dyDescent="0.25">
      <c r="F665" s="187"/>
      <c r="G665" s="188"/>
      <c r="J665" s="190"/>
      <c r="K665" s="189"/>
    </row>
    <row r="666" spans="6:11" x14ac:dyDescent="0.25">
      <c r="F666" s="187"/>
      <c r="G666" s="188"/>
      <c r="J666" s="190"/>
      <c r="K666" s="189"/>
    </row>
    <row r="667" spans="6:11" x14ac:dyDescent="0.25">
      <c r="F667" s="187"/>
      <c r="G667" s="188"/>
      <c r="J667" s="190"/>
      <c r="K667" s="189"/>
    </row>
    <row r="668" spans="6:11" x14ac:dyDescent="0.25">
      <c r="F668" s="187"/>
      <c r="G668" s="188"/>
      <c r="J668" s="190"/>
      <c r="K668" s="189"/>
    </row>
    <row r="669" spans="6:11" x14ac:dyDescent="0.25">
      <c r="F669" s="187"/>
      <c r="G669" s="188"/>
      <c r="J669" s="190"/>
      <c r="K669" s="189"/>
    </row>
    <row r="670" spans="6:11" x14ac:dyDescent="0.25">
      <c r="F670" s="187"/>
      <c r="G670" s="188"/>
      <c r="J670" s="190"/>
      <c r="K670" s="189"/>
    </row>
    <row r="671" spans="6:11" x14ac:dyDescent="0.25">
      <c r="F671" s="187"/>
      <c r="G671" s="188"/>
      <c r="J671" s="190"/>
      <c r="K671" s="189"/>
    </row>
    <row r="672" spans="6:11" x14ac:dyDescent="0.25">
      <c r="F672" s="187"/>
      <c r="G672" s="188"/>
      <c r="J672" s="190"/>
      <c r="K672" s="189"/>
    </row>
    <row r="673" spans="6:11" x14ac:dyDescent="0.25">
      <c r="F673" s="187"/>
      <c r="G673" s="188"/>
      <c r="J673" s="190"/>
      <c r="K673" s="189"/>
    </row>
    <row r="674" spans="6:11" x14ac:dyDescent="0.25">
      <c r="F674" s="187"/>
      <c r="G674" s="188"/>
      <c r="J674" s="190"/>
      <c r="K674" s="189"/>
    </row>
    <row r="675" spans="6:11" x14ac:dyDescent="0.25">
      <c r="F675" s="187"/>
      <c r="G675" s="188"/>
      <c r="J675" s="190"/>
      <c r="K675" s="189"/>
    </row>
    <row r="676" spans="6:11" x14ac:dyDescent="0.25">
      <c r="F676" s="187"/>
      <c r="G676" s="188"/>
      <c r="J676" s="190"/>
      <c r="K676" s="189"/>
    </row>
    <row r="677" spans="6:11" x14ac:dyDescent="0.25">
      <c r="F677" s="187"/>
      <c r="G677" s="188"/>
      <c r="J677" s="190"/>
      <c r="K677" s="189"/>
    </row>
    <row r="678" spans="6:11" x14ac:dyDescent="0.25">
      <c r="F678" s="187"/>
      <c r="G678" s="188"/>
      <c r="J678" s="190"/>
      <c r="K678" s="189"/>
    </row>
    <row r="679" spans="6:11" x14ac:dyDescent="0.25">
      <c r="F679" s="187"/>
      <c r="G679" s="188"/>
      <c r="J679" s="190"/>
      <c r="K679" s="189"/>
    </row>
    <row r="680" spans="6:11" x14ac:dyDescent="0.25">
      <c r="F680" s="187"/>
      <c r="G680" s="188"/>
      <c r="J680" s="190"/>
      <c r="K680" s="189"/>
    </row>
    <row r="681" spans="6:11" x14ac:dyDescent="0.25">
      <c r="F681" s="187"/>
      <c r="G681" s="188"/>
      <c r="J681" s="190"/>
      <c r="K681" s="189"/>
    </row>
    <row r="682" spans="6:11" x14ac:dyDescent="0.25">
      <c r="F682" s="187"/>
      <c r="G682" s="188"/>
      <c r="J682" s="190"/>
      <c r="K682" s="189"/>
    </row>
    <row r="683" spans="6:11" x14ac:dyDescent="0.25">
      <c r="F683" s="187"/>
      <c r="G683" s="188"/>
      <c r="J683" s="190"/>
      <c r="K683" s="189"/>
    </row>
    <row r="684" spans="6:11" x14ac:dyDescent="0.25">
      <c r="F684" s="187"/>
      <c r="G684" s="188"/>
      <c r="J684" s="190"/>
      <c r="K684" s="189"/>
    </row>
    <row r="685" spans="6:11" x14ac:dyDescent="0.25">
      <c r="F685" s="187"/>
      <c r="G685" s="188"/>
      <c r="J685" s="190"/>
      <c r="K685" s="189"/>
    </row>
    <row r="686" spans="6:11" x14ac:dyDescent="0.25">
      <c r="F686" s="187"/>
      <c r="G686" s="188"/>
      <c r="J686" s="190"/>
      <c r="K686" s="189"/>
    </row>
    <row r="687" spans="6:11" x14ac:dyDescent="0.25">
      <c r="F687" s="187"/>
      <c r="G687" s="188"/>
      <c r="J687" s="190"/>
      <c r="K687" s="189"/>
    </row>
    <row r="688" spans="6:11" x14ac:dyDescent="0.25">
      <c r="F688" s="187"/>
      <c r="G688" s="188"/>
      <c r="J688" s="190"/>
      <c r="K688" s="189"/>
    </row>
    <row r="689" spans="6:11" x14ac:dyDescent="0.25">
      <c r="F689" s="187"/>
      <c r="G689" s="188"/>
      <c r="J689" s="190"/>
      <c r="K689" s="189"/>
    </row>
    <row r="690" spans="6:11" x14ac:dyDescent="0.25">
      <c r="F690" s="187"/>
      <c r="G690" s="188"/>
      <c r="J690" s="190"/>
      <c r="K690" s="189"/>
    </row>
    <row r="691" spans="6:11" x14ac:dyDescent="0.25">
      <c r="F691" s="187"/>
      <c r="G691" s="188"/>
      <c r="J691" s="190"/>
      <c r="K691" s="189"/>
    </row>
    <row r="692" spans="6:11" x14ac:dyDescent="0.25">
      <c r="F692" s="187"/>
      <c r="G692" s="188"/>
      <c r="J692" s="190"/>
      <c r="K692" s="189"/>
    </row>
    <row r="693" spans="6:11" x14ac:dyDescent="0.25">
      <c r="F693" s="187"/>
      <c r="G693" s="188"/>
      <c r="J693" s="190"/>
      <c r="K693" s="189"/>
    </row>
    <row r="694" spans="6:11" x14ac:dyDescent="0.25">
      <c r="F694" s="187"/>
      <c r="G694" s="188"/>
      <c r="J694" s="190"/>
      <c r="K694" s="189"/>
    </row>
    <row r="695" spans="6:11" x14ac:dyDescent="0.25">
      <c r="F695" s="187"/>
      <c r="G695" s="188"/>
      <c r="J695" s="190"/>
      <c r="K695" s="189"/>
    </row>
    <row r="696" spans="6:11" x14ac:dyDescent="0.25">
      <c r="F696" s="187"/>
      <c r="G696" s="188"/>
      <c r="J696" s="190"/>
      <c r="K696" s="189"/>
    </row>
    <row r="697" spans="6:11" x14ac:dyDescent="0.25">
      <c r="F697" s="187"/>
      <c r="G697" s="188"/>
      <c r="J697" s="190"/>
      <c r="K697" s="189"/>
    </row>
    <row r="698" spans="6:11" x14ac:dyDescent="0.25">
      <c r="F698" s="187"/>
      <c r="G698" s="188"/>
      <c r="J698" s="190"/>
      <c r="K698" s="189"/>
    </row>
    <row r="699" spans="6:11" x14ac:dyDescent="0.25">
      <c r="F699" s="187"/>
      <c r="G699" s="188"/>
      <c r="J699" s="190"/>
      <c r="K699" s="189"/>
    </row>
    <row r="700" spans="6:11" x14ac:dyDescent="0.25">
      <c r="F700" s="187"/>
      <c r="G700" s="188"/>
      <c r="J700" s="190"/>
      <c r="K700" s="189"/>
    </row>
    <row r="701" spans="6:11" x14ac:dyDescent="0.25">
      <c r="F701" s="187"/>
      <c r="G701" s="188"/>
      <c r="J701" s="190"/>
      <c r="K701" s="189"/>
    </row>
    <row r="702" spans="6:11" x14ac:dyDescent="0.25">
      <c r="F702" s="187"/>
      <c r="G702" s="188"/>
      <c r="J702" s="190"/>
      <c r="K702" s="189"/>
    </row>
    <row r="703" spans="6:11" x14ac:dyDescent="0.25">
      <c r="F703" s="187"/>
      <c r="G703" s="188"/>
      <c r="J703" s="190"/>
      <c r="K703" s="189"/>
    </row>
    <row r="704" spans="6:11" x14ac:dyDescent="0.25">
      <c r="F704" s="187"/>
      <c r="G704" s="188"/>
      <c r="J704" s="190"/>
      <c r="K704" s="189"/>
    </row>
    <row r="705" spans="6:11" x14ac:dyDescent="0.25">
      <c r="F705" s="187"/>
      <c r="G705" s="188"/>
      <c r="J705" s="190"/>
      <c r="K705" s="189"/>
    </row>
    <row r="706" spans="6:11" x14ac:dyDescent="0.25">
      <c r="F706" s="187"/>
      <c r="G706" s="188"/>
      <c r="J706" s="190"/>
      <c r="K706" s="189"/>
    </row>
    <row r="707" spans="6:11" x14ac:dyDescent="0.25">
      <c r="F707" s="187"/>
      <c r="G707" s="188"/>
      <c r="J707" s="190"/>
      <c r="K707" s="189"/>
    </row>
    <row r="708" spans="6:11" x14ac:dyDescent="0.25">
      <c r="F708" s="187"/>
      <c r="G708" s="188"/>
      <c r="J708" s="190"/>
      <c r="K708" s="189"/>
    </row>
    <row r="709" spans="6:11" x14ac:dyDescent="0.25">
      <c r="F709" s="187"/>
      <c r="G709" s="188"/>
      <c r="J709" s="190"/>
      <c r="K709" s="189"/>
    </row>
    <row r="710" spans="6:11" x14ac:dyDescent="0.25">
      <c r="F710" s="187"/>
      <c r="G710" s="188"/>
      <c r="J710" s="190"/>
      <c r="K710" s="189"/>
    </row>
    <row r="711" spans="6:11" x14ac:dyDescent="0.25">
      <c r="F711" s="187"/>
      <c r="G711" s="188"/>
      <c r="J711" s="190"/>
      <c r="K711" s="189"/>
    </row>
    <row r="712" spans="6:11" x14ac:dyDescent="0.25">
      <c r="F712" s="187"/>
      <c r="G712" s="188"/>
      <c r="J712" s="190"/>
      <c r="K712" s="189"/>
    </row>
    <row r="713" spans="6:11" x14ac:dyDescent="0.25">
      <c r="F713" s="187"/>
      <c r="G713" s="188"/>
      <c r="J713" s="190"/>
      <c r="K713" s="189"/>
    </row>
    <row r="714" spans="6:11" x14ac:dyDescent="0.25">
      <c r="F714" s="187"/>
      <c r="G714" s="188"/>
      <c r="J714" s="190"/>
      <c r="K714" s="189"/>
    </row>
    <row r="715" spans="6:11" x14ac:dyDescent="0.25">
      <c r="F715" s="187"/>
      <c r="G715" s="188"/>
      <c r="J715" s="190"/>
      <c r="K715" s="189"/>
    </row>
    <row r="716" spans="6:11" x14ac:dyDescent="0.25">
      <c r="F716" s="187"/>
      <c r="G716" s="188"/>
      <c r="J716" s="190"/>
      <c r="K716" s="189"/>
    </row>
    <row r="717" spans="6:11" x14ac:dyDescent="0.25">
      <c r="F717" s="187"/>
      <c r="G717" s="188"/>
      <c r="J717" s="190"/>
      <c r="K717" s="189"/>
    </row>
    <row r="718" spans="6:11" x14ac:dyDescent="0.25">
      <c r="F718" s="187"/>
      <c r="G718" s="188"/>
      <c r="J718" s="190"/>
      <c r="K718" s="189"/>
    </row>
    <row r="719" spans="6:11" x14ac:dyDescent="0.25">
      <c r="F719" s="187"/>
      <c r="G719" s="188"/>
      <c r="J719" s="190"/>
      <c r="K719" s="189"/>
    </row>
    <row r="720" spans="6:11" x14ac:dyDescent="0.25">
      <c r="F720" s="187"/>
      <c r="G720" s="188"/>
      <c r="J720" s="190"/>
      <c r="K720" s="189"/>
    </row>
    <row r="721" spans="6:11" x14ac:dyDescent="0.25">
      <c r="F721" s="187"/>
      <c r="G721" s="188"/>
      <c r="J721" s="190"/>
      <c r="K721" s="189"/>
    </row>
    <row r="722" spans="6:11" x14ac:dyDescent="0.25">
      <c r="F722" s="187"/>
      <c r="G722" s="188"/>
      <c r="J722" s="190"/>
      <c r="K722" s="189"/>
    </row>
    <row r="723" spans="6:11" x14ac:dyDescent="0.25">
      <c r="F723" s="187"/>
      <c r="G723" s="188"/>
      <c r="J723" s="190"/>
      <c r="K723" s="189"/>
    </row>
    <row r="724" spans="6:11" x14ac:dyDescent="0.25">
      <c r="F724" s="187"/>
      <c r="G724" s="188"/>
      <c r="J724" s="190"/>
      <c r="K724" s="189"/>
    </row>
    <row r="725" spans="6:11" x14ac:dyDescent="0.25">
      <c r="F725" s="187"/>
      <c r="G725" s="188"/>
      <c r="J725" s="190"/>
      <c r="K725" s="189"/>
    </row>
    <row r="726" spans="6:11" x14ac:dyDescent="0.25">
      <c r="F726" s="187"/>
      <c r="G726" s="188"/>
      <c r="J726" s="190"/>
      <c r="K726" s="189"/>
    </row>
    <row r="727" spans="6:11" x14ac:dyDescent="0.25">
      <c r="F727" s="187"/>
      <c r="G727" s="188"/>
      <c r="J727" s="190"/>
      <c r="K727" s="189"/>
    </row>
    <row r="728" spans="6:11" x14ac:dyDescent="0.25">
      <c r="F728" s="187"/>
      <c r="G728" s="188"/>
      <c r="J728" s="190"/>
      <c r="K728" s="189"/>
    </row>
    <row r="729" spans="6:11" x14ac:dyDescent="0.25">
      <c r="F729" s="187"/>
      <c r="G729" s="188"/>
      <c r="J729" s="190"/>
      <c r="K729" s="189"/>
    </row>
    <row r="730" spans="6:11" x14ac:dyDescent="0.25">
      <c r="F730" s="187"/>
      <c r="G730" s="188"/>
      <c r="J730" s="190"/>
      <c r="K730" s="189"/>
    </row>
    <row r="731" spans="6:11" x14ac:dyDescent="0.25">
      <c r="F731" s="187"/>
      <c r="G731" s="188"/>
      <c r="J731" s="190"/>
      <c r="K731" s="189"/>
    </row>
    <row r="732" spans="6:11" x14ac:dyDescent="0.25">
      <c r="F732" s="187"/>
      <c r="G732" s="188"/>
      <c r="J732" s="190"/>
      <c r="K732" s="189"/>
    </row>
    <row r="733" spans="6:11" x14ac:dyDescent="0.25">
      <c r="F733" s="187"/>
      <c r="G733" s="188"/>
      <c r="J733" s="190"/>
      <c r="K733" s="189"/>
    </row>
    <row r="734" spans="6:11" x14ac:dyDescent="0.25">
      <c r="F734" s="187"/>
      <c r="G734" s="188"/>
      <c r="J734" s="190"/>
      <c r="K734" s="189"/>
    </row>
    <row r="735" spans="6:11" x14ac:dyDescent="0.25">
      <c r="F735" s="187"/>
      <c r="G735" s="188"/>
      <c r="J735" s="190"/>
      <c r="K735" s="189"/>
    </row>
    <row r="736" spans="6:11" x14ac:dyDescent="0.25">
      <c r="F736" s="187"/>
      <c r="G736" s="188"/>
      <c r="J736" s="190"/>
      <c r="K736" s="189"/>
    </row>
    <row r="737" spans="6:11" x14ac:dyDescent="0.25">
      <c r="F737" s="187"/>
      <c r="G737" s="188"/>
      <c r="J737" s="190"/>
      <c r="K737" s="189"/>
    </row>
    <row r="738" spans="6:11" x14ac:dyDescent="0.25">
      <c r="F738" s="187"/>
      <c r="G738" s="188"/>
      <c r="J738" s="190"/>
      <c r="K738" s="189"/>
    </row>
    <row r="739" spans="6:11" x14ac:dyDescent="0.25">
      <c r="F739" s="187"/>
      <c r="G739" s="188"/>
      <c r="J739" s="190"/>
      <c r="K739" s="189"/>
    </row>
    <row r="740" spans="6:11" x14ac:dyDescent="0.25">
      <c r="F740" s="187"/>
      <c r="G740" s="188"/>
      <c r="J740" s="190"/>
      <c r="K740" s="189"/>
    </row>
    <row r="741" spans="6:11" x14ac:dyDescent="0.25">
      <c r="F741" s="187"/>
      <c r="G741" s="188"/>
      <c r="J741" s="190"/>
      <c r="K741" s="189"/>
    </row>
    <row r="742" spans="6:11" x14ac:dyDescent="0.25">
      <c r="F742" s="187"/>
      <c r="G742" s="188"/>
      <c r="J742" s="190"/>
      <c r="K742" s="189"/>
    </row>
    <row r="743" spans="6:11" x14ac:dyDescent="0.25">
      <c r="F743" s="187"/>
      <c r="G743" s="188"/>
      <c r="J743" s="190"/>
      <c r="K743" s="189"/>
    </row>
    <row r="744" spans="6:11" x14ac:dyDescent="0.25">
      <c r="F744" s="187"/>
      <c r="G744" s="188"/>
      <c r="J744" s="190"/>
      <c r="K744" s="189"/>
    </row>
    <row r="745" spans="6:11" x14ac:dyDescent="0.25">
      <c r="F745" s="187"/>
      <c r="G745" s="188"/>
      <c r="J745" s="190"/>
      <c r="K745" s="189"/>
    </row>
    <row r="746" spans="6:11" x14ac:dyDescent="0.25">
      <c r="F746" s="187"/>
      <c r="G746" s="188"/>
      <c r="J746" s="190"/>
      <c r="K746" s="189"/>
    </row>
    <row r="747" spans="6:11" x14ac:dyDescent="0.25">
      <c r="F747" s="187"/>
      <c r="G747" s="188"/>
      <c r="J747" s="190"/>
      <c r="K747" s="189"/>
    </row>
    <row r="748" spans="6:11" x14ac:dyDescent="0.25">
      <c r="F748" s="187"/>
      <c r="G748" s="188"/>
      <c r="J748" s="190"/>
      <c r="K748" s="189"/>
    </row>
    <row r="749" spans="6:11" x14ac:dyDescent="0.25">
      <c r="F749" s="187"/>
      <c r="G749" s="188"/>
      <c r="J749" s="190"/>
      <c r="K749" s="189"/>
    </row>
    <row r="750" spans="6:11" x14ac:dyDescent="0.25">
      <c r="F750" s="187"/>
      <c r="G750" s="188"/>
      <c r="J750" s="190"/>
      <c r="K750" s="189"/>
    </row>
    <row r="751" spans="6:11" x14ac:dyDescent="0.25">
      <c r="F751" s="187"/>
      <c r="G751" s="188"/>
      <c r="J751" s="190"/>
      <c r="K751" s="189"/>
    </row>
    <row r="752" spans="6:11" x14ac:dyDescent="0.25">
      <c r="F752" s="187"/>
      <c r="G752" s="188"/>
      <c r="J752" s="190"/>
      <c r="K752" s="189"/>
    </row>
    <row r="753" spans="6:11" x14ac:dyDescent="0.25">
      <c r="F753" s="187"/>
      <c r="G753" s="188"/>
      <c r="J753" s="190"/>
      <c r="K753" s="189"/>
    </row>
    <row r="754" spans="6:11" x14ac:dyDescent="0.25">
      <c r="F754" s="187"/>
      <c r="G754" s="188"/>
      <c r="J754" s="190"/>
      <c r="K754" s="189"/>
    </row>
    <row r="755" spans="6:11" x14ac:dyDescent="0.25">
      <c r="F755" s="187"/>
      <c r="G755" s="188"/>
      <c r="J755" s="190"/>
      <c r="K755" s="189"/>
    </row>
    <row r="756" spans="6:11" x14ac:dyDescent="0.25">
      <c r="F756" s="187"/>
      <c r="G756" s="188"/>
      <c r="J756" s="190"/>
      <c r="K756" s="189"/>
    </row>
    <row r="757" spans="6:11" x14ac:dyDescent="0.25">
      <c r="F757" s="187"/>
      <c r="G757" s="188"/>
      <c r="J757" s="190"/>
      <c r="K757" s="189"/>
    </row>
    <row r="758" spans="6:11" x14ac:dyDescent="0.25">
      <c r="F758" s="187"/>
      <c r="G758" s="188"/>
      <c r="J758" s="190"/>
      <c r="K758" s="189"/>
    </row>
    <row r="759" spans="6:11" x14ac:dyDescent="0.25">
      <c r="F759" s="187"/>
      <c r="G759" s="188"/>
      <c r="J759" s="190"/>
      <c r="K759" s="189"/>
    </row>
    <row r="760" spans="6:11" x14ac:dyDescent="0.25">
      <c r="F760" s="187"/>
      <c r="G760" s="188"/>
      <c r="J760" s="190"/>
      <c r="K760" s="189"/>
    </row>
    <row r="761" spans="6:11" x14ac:dyDescent="0.25">
      <c r="F761" s="187"/>
      <c r="G761" s="188"/>
      <c r="J761" s="190"/>
      <c r="K761" s="189"/>
    </row>
    <row r="762" spans="6:11" x14ac:dyDescent="0.25">
      <c r="F762" s="187"/>
      <c r="G762" s="188"/>
      <c r="J762" s="190"/>
      <c r="K762" s="189"/>
    </row>
    <row r="763" spans="6:11" x14ac:dyDescent="0.25">
      <c r="F763" s="187"/>
      <c r="G763" s="188"/>
      <c r="J763" s="190"/>
      <c r="K763" s="189"/>
    </row>
    <row r="764" spans="6:11" x14ac:dyDescent="0.25">
      <c r="F764" s="187"/>
      <c r="G764" s="188"/>
      <c r="J764" s="190"/>
      <c r="K764" s="189"/>
    </row>
    <row r="765" spans="6:11" x14ac:dyDescent="0.25">
      <c r="F765" s="187"/>
      <c r="G765" s="188"/>
      <c r="J765" s="190"/>
      <c r="K765" s="189"/>
    </row>
    <row r="766" spans="6:11" x14ac:dyDescent="0.25">
      <c r="F766" s="187"/>
      <c r="G766" s="188"/>
      <c r="J766" s="190"/>
      <c r="K766" s="189"/>
    </row>
    <row r="767" spans="6:11" x14ac:dyDescent="0.25">
      <c r="F767" s="187"/>
      <c r="G767" s="188"/>
      <c r="J767" s="190"/>
      <c r="K767" s="189"/>
    </row>
    <row r="768" spans="6:11" x14ac:dyDescent="0.25">
      <c r="F768" s="187"/>
      <c r="G768" s="188"/>
      <c r="J768" s="190"/>
      <c r="K768" s="189"/>
    </row>
    <row r="769" spans="6:11" x14ac:dyDescent="0.25">
      <c r="F769" s="187"/>
      <c r="G769" s="188"/>
      <c r="J769" s="190"/>
      <c r="K769" s="189"/>
    </row>
    <row r="770" spans="6:11" x14ac:dyDescent="0.25">
      <c r="F770" s="187"/>
      <c r="G770" s="188"/>
      <c r="J770" s="190"/>
      <c r="K770" s="189"/>
    </row>
    <row r="771" spans="6:11" x14ac:dyDescent="0.25">
      <c r="F771" s="187"/>
      <c r="G771" s="188"/>
      <c r="J771" s="190"/>
      <c r="K771" s="189"/>
    </row>
    <row r="772" spans="6:11" x14ac:dyDescent="0.25">
      <c r="F772" s="187"/>
      <c r="G772" s="188"/>
      <c r="J772" s="190"/>
      <c r="K772" s="189"/>
    </row>
    <row r="773" spans="6:11" x14ac:dyDescent="0.25">
      <c r="F773" s="187"/>
      <c r="G773" s="188"/>
      <c r="J773" s="190"/>
      <c r="K773" s="189"/>
    </row>
    <row r="774" spans="6:11" x14ac:dyDescent="0.25">
      <c r="F774" s="187"/>
      <c r="G774" s="188"/>
      <c r="J774" s="190"/>
      <c r="K774" s="189"/>
    </row>
    <row r="775" spans="6:11" x14ac:dyDescent="0.25">
      <c r="F775" s="187"/>
      <c r="G775" s="188"/>
      <c r="J775" s="190"/>
      <c r="K775" s="189"/>
    </row>
    <row r="776" spans="6:11" x14ac:dyDescent="0.25">
      <c r="F776" s="187"/>
      <c r="G776" s="188"/>
      <c r="J776" s="190"/>
      <c r="K776" s="189"/>
    </row>
    <row r="777" spans="6:11" x14ac:dyDescent="0.25">
      <c r="F777" s="187"/>
      <c r="G777" s="188"/>
      <c r="J777" s="190"/>
      <c r="K777" s="189"/>
    </row>
    <row r="778" spans="6:11" x14ac:dyDescent="0.25">
      <c r="F778" s="187"/>
      <c r="G778" s="188"/>
      <c r="J778" s="190"/>
      <c r="K778" s="189"/>
    </row>
    <row r="779" spans="6:11" x14ac:dyDescent="0.25">
      <c r="F779" s="187"/>
      <c r="G779" s="188"/>
      <c r="J779" s="190"/>
      <c r="K779" s="189"/>
    </row>
    <row r="780" spans="6:11" x14ac:dyDescent="0.25">
      <c r="F780" s="187"/>
      <c r="G780" s="188"/>
      <c r="J780" s="190"/>
      <c r="K780" s="189"/>
    </row>
    <row r="781" spans="6:11" x14ac:dyDescent="0.25">
      <c r="F781" s="187"/>
      <c r="G781" s="188"/>
      <c r="J781" s="190"/>
      <c r="K781" s="189"/>
    </row>
    <row r="782" spans="6:11" x14ac:dyDescent="0.25">
      <c r="F782" s="187"/>
      <c r="G782" s="188"/>
      <c r="J782" s="190"/>
      <c r="K782" s="189"/>
    </row>
    <row r="783" spans="6:11" x14ac:dyDescent="0.25">
      <c r="F783" s="187"/>
      <c r="G783" s="188"/>
      <c r="J783" s="190"/>
      <c r="K783" s="189"/>
    </row>
    <row r="784" spans="6:11" x14ac:dyDescent="0.25">
      <c r="F784" s="187"/>
      <c r="G784" s="188"/>
      <c r="J784" s="190"/>
      <c r="K784" s="189"/>
    </row>
    <row r="785" spans="6:11" x14ac:dyDescent="0.25">
      <c r="F785" s="187"/>
      <c r="G785" s="188"/>
      <c r="J785" s="190"/>
      <c r="K785" s="189"/>
    </row>
    <row r="786" spans="6:11" x14ac:dyDescent="0.25">
      <c r="F786" s="187"/>
      <c r="G786" s="188"/>
      <c r="J786" s="190"/>
      <c r="K786" s="189"/>
    </row>
    <row r="787" spans="6:11" x14ac:dyDescent="0.25">
      <c r="F787" s="187"/>
      <c r="G787" s="188"/>
      <c r="J787" s="190"/>
      <c r="K787" s="189"/>
    </row>
    <row r="788" spans="6:11" x14ac:dyDescent="0.25">
      <c r="F788" s="187"/>
      <c r="G788" s="188"/>
      <c r="J788" s="190"/>
      <c r="K788" s="189"/>
    </row>
    <row r="789" spans="6:11" x14ac:dyDescent="0.25">
      <c r="F789" s="187"/>
      <c r="G789" s="188"/>
      <c r="J789" s="190"/>
      <c r="K789" s="189"/>
    </row>
    <row r="790" spans="6:11" x14ac:dyDescent="0.25">
      <c r="F790" s="187"/>
      <c r="G790" s="188"/>
      <c r="J790" s="190"/>
      <c r="K790" s="189"/>
    </row>
    <row r="791" spans="6:11" x14ac:dyDescent="0.25">
      <c r="F791" s="187"/>
      <c r="G791" s="188"/>
      <c r="J791" s="190"/>
      <c r="K791" s="189"/>
    </row>
    <row r="792" spans="6:11" x14ac:dyDescent="0.25">
      <c r="F792" s="187"/>
      <c r="G792" s="188"/>
      <c r="J792" s="190"/>
      <c r="K792" s="189"/>
    </row>
    <row r="793" spans="6:11" x14ac:dyDescent="0.25">
      <c r="F793" s="187"/>
      <c r="G793" s="188"/>
      <c r="J793" s="190"/>
      <c r="K793" s="189"/>
    </row>
    <row r="794" spans="6:11" x14ac:dyDescent="0.25">
      <c r="F794" s="187"/>
      <c r="G794" s="188"/>
      <c r="J794" s="190"/>
      <c r="K794" s="189"/>
    </row>
    <row r="795" spans="6:11" x14ac:dyDescent="0.25">
      <c r="F795" s="187"/>
      <c r="G795" s="188"/>
      <c r="J795" s="190"/>
      <c r="K795" s="189"/>
    </row>
    <row r="796" spans="6:11" x14ac:dyDescent="0.25">
      <c r="F796" s="187"/>
      <c r="G796" s="188"/>
      <c r="J796" s="190"/>
      <c r="K796" s="189"/>
    </row>
    <row r="797" spans="6:11" x14ac:dyDescent="0.25">
      <c r="F797" s="187"/>
      <c r="G797" s="188"/>
      <c r="J797" s="190"/>
      <c r="K797" s="189"/>
    </row>
    <row r="798" spans="6:11" x14ac:dyDescent="0.25">
      <c r="F798" s="187"/>
      <c r="G798" s="188"/>
      <c r="J798" s="190"/>
      <c r="K798" s="189"/>
    </row>
    <row r="799" spans="6:11" x14ac:dyDescent="0.25">
      <c r="F799" s="187"/>
      <c r="G799" s="188"/>
      <c r="J799" s="190"/>
      <c r="K799" s="189"/>
    </row>
    <row r="800" spans="6:11" x14ac:dyDescent="0.25">
      <c r="F800" s="187"/>
      <c r="G800" s="188"/>
      <c r="J800" s="190"/>
      <c r="K800" s="189"/>
    </row>
    <row r="801" spans="6:11" x14ac:dyDescent="0.25">
      <c r="F801" s="187"/>
      <c r="G801" s="188"/>
      <c r="J801" s="190"/>
      <c r="K801" s="189"/>
    </row>
    <row r="802" spans="6:11" x14ac:dyDescent="0.25">
      <c r="F802" s="187"/>
      <c r="G802" s="188"/>
      <c r="J802" s="190"/>
      <c r="K802" s="189"/>
    </row>
    <row r="803" spans="6:11" x14ac:dyDescent="0.25">
      <c r="F803" s="187"/>
      <c r="G803" s="188"/>
      <c r="J803" s="190"/>
      <c r="K803" s="189"/>
    </row>
    <row r="804" spans="6:11" x14ac:dyDescent="0.25">
      <c r="F804" s="187"/>
      <c r="G804" s="188"/>
      <c r="J804" s="190"/>
      <c r="K804" s="189"/>
    </row>
    <row r="805" spans="6:11" x14ac:dyDescent="0.25">
      <c r="F805" s="187"/>
      <c r="G805" s="188"/>
      <c r="J805" s="190"/>
      <c r="K805" s="189"/>
    </row>
    <row r="806" spans="6:11" x14ac:dyDescent="0.25">
      <c r="F806" s="187"/>
      <c r="G806" s="188"/>
      <c r="J806" s="190"/>
      <c r="K806" s="189"/>
    </row>
    <row r="807" spans="6:11" x14ac:dyDescent="0.25">
      <c r="F807" s="187"/>
      <c r="G807" s="188"/>
      <c r="J807" s="190"/>
      <c r="K807" s="189"/>
    </row>
    <row r="808" spans="6:11" x14ac:dyDescent="0.25">
      <c r="F808" s="187"/>
      <c r="G808" s="188"/>
      <c r="J808" s="190"/>
      <c r="K808" s="189"/>
    </row>
    <row r="809" spans="6:11" x14ac:dyDescent="0.25">
      <c r="F809" s="187"/>
      <c r="G809" s="188"/>
      <c r="J809" s="190"/>
      <c r="K809" s="189"/>
    </row>
    <row r="810" spans="6:11" x14ac:dyDescent="0.25">
      <c r="F810" s="187"/>
      <c r="G810" s="188"/>
      <c r="J810" s="190"/>
      <c r="K810" s="189"/>
    </row>
    <row r="811" spans="6:11" x14ac:dyDescent="0.25">
      <c r="F811" s="187"/>
      <c r="G811" s="188"/>
      <c r="J811" s="190"/>
      <c r="K811" s="189"/>
    </row>
    <row r="812" spans="6:11" x14ac:dyDescent="0.25">
      <c r="F812" s="187"/>
      <c r="G812" s="188"/>
      <c r="J812" s="190"/>
      <c r="K812" s="189"/>
    </row>
    <row r="813" spans="6:11" x14ac:dyDescent="0.25">
      <c r="F813" s="187"/>
      <c r="G813" s="188"/>
      <c r="J813" s="190"/>
      <c r="K813" s="189"/>
    </row>
    <row r="814" spans="6:11" x14ac:dyDescent="0.25">
      <c r="F814" s="187"/>
      <c r="G814" s="188"/>
      <c r="J814" s="190"/>
      <c r="K814" s="189"/>
    </row>
    <row r="815" spans="6:11" x14ac:dyDescent="0.25">
      <c r="F815" s="187"/>
      <c r="G815" s="188"/>
      <c r="J815" s="190"/>
      <c r="K815" s="189"/>
    </row>
    <row r="816" spans="6:11" x14ac:dyDescent="0.25">
      <c r="F816" s="187"/>
      <c r="G816" s="188"/>
      <c r="J816" s="190"/>
      <c r="K816" s="189"/>
    </row>
    <row r="817" spans="6:11" x14ac:dyDescent="0.25">
      <c r="F817" s="187"/>
      <c r="G817" s="188"/>
      <c r="J817" s="190"/>
      <c r="K817" s="189"/>
    </row>
    <row r="818" spans="6:11" x14ac:dyDescent="0.25">
      <c r="F818" s="187"/>
      <c r="G818" s="188"/>
      <c r="J818" s="190"/>
      <c r="K818" s="189"/>
    </row>
    <row r="819" spans="6:11" x14ac:dyDescent="0.25">
      <c r="F819" s="187"/>
      <c r="G819" s="188"/>
      <c r="J819" s="190"/>
      <c r="K819" s="189"/>
    </row>
    <row r="820" spans="6:11" x14ac:dyDescent="0.25">
      <c r="F820" s="187"/>
      <c r="G820" s="188"/>
      <c r="J820" s="190"/>
      <c r="K820" s="189"/>
    </row>
    <row r="821" spans="6:11" x14ac:dyDescent="0.25">
      <c r="F821" s="187"/>
      <c r="G821" s="188"/>
      <c r="J821" s="190"/>
      <c r="K821" s="189"/>
    </row>
    <row r="822" spans="6:11" x14ac:dyDescent="0.25">
      <c r="F822" s="187"/>
      <c r="G822" s="188"/>
      <c r="J822" s="190"/>
      <c r="K822" s="189"/>
    </row>
    <row r="823" spans="6:11" x14ac:dyDescent="0.25">
      <c r="F823" s="187"/>
      <c r="G823" s="188"/>
      <c r="J823" s="190"/>
      <c r="K823" s="189"/>
    </row>
    <row r="824" spans="6:11" x14ac:dyDescent="0.25">
      <c r="F824" s="187"/>
      <c r="G824" s="188"/>
      <c r="J824" s="190"/>
      <c r="K824" s="189"/>
    </row>
    <row r="825" spans="6:11" x14ac:dyDescent="0.25">
      <c r="F825" s="187"/>
      <c r="G825" s="188"/>
      <c r="J825" s="190"/>
      <c r="K825" s="189"/>
    </row>
    <row r="826" spans="6:11" x14ac:dyDescent="0.25">
      <c r="F826" s="187"/>
      <c r="G826" s="188"/>
      <c r="J826" s="190"/>
      <c r="K826" s="189"/>
    </row>
    <row r="827" spans="6:11" x14ac:dyDescent="0.25">
      <c r="F827" s="187"/>
      <c r="G827" s="188"/>
      <c r="J827" s="190"/>
      <c r="K827" s="189"/>
    </row>
    <row r="828" spans="6:11" x14ac:dyDescent="0.25">
      <c r="F828" s="187"/>
      <c r="G828" s="188"/>
      <c r="J828" s="190"/>
      <c r="K828" s="189"/>
    </row>
    <row r="829" spans="6:11" x14ac:dyDescent="0.25">
      <c r="F829" s="187"/>
      <c r="G829" s="188"/>
      <c r="J829" s="190"/>
      <c r="K829" s="189"/>
    </row>
    <row r="830" spans="6:11" x14ac:dyDescent="0.25">
      <c r="F830" s="187"/>
      <c r="G830" s="188"/>
      <c r="J830" s="190"/>
      <c r="K830" s="189"/>
    </row>
    <row r="831" spans="6:11" x14ac:dyDescent="0.25">
      <c r="F831" s="187"/>
      <c r="G831" s="188"/>
      <c r="J831" s="190"/>
      <c r="K831" s="189"/>
    </row>
    <row r="832" spans="6:11" x14ac:dyDescent="0.25">
      <c r="F832" s="187"/>
      <c r="G832" s="188"/>
      <c r="J832" s="190"/>
      <c r="K832" s="189"/>
    </row>
    <row r="833" spans="6:11" x14ac:dyDescent="0.25">
      <c r="F833" s="187"/>
      <c r="G833" s="188"/>
      <c r="J833" s="190"/>
      <c r="K833" s="189"/>
    </row>
    <row r="834" spans="6:11" x14ac:dyDescent="0.25">
      <c r="F834" s="187"/>
      <c r="G834" s="188"/>
      <c r="J834" s="190"/>
      <c r="K834" s="189"/>
    </row>
    <row r="835" spans="6:11" x14ac:dyDescent="0.25">
      <c r="F835" s="187"/>
      <c r="G835" s="188"/>
      <c r="J835" s="190"/>
      <c r="K835" s="189"/>
    </row>
    <row r="836" spans="6:11" x14ac:dyDescent="0.25">
      <c r="F836" s="187"/>
      <c r="G836" s="188"/>
      <c r="J836" s="190"/>
      <c r="K836" s="189"/>
    </row>
    <row r="837" spans="6:11" x14ac:dyDescent="0.25">
      <c r="F837" s="187"/>
      <c r="G837" s="188"/>
      <c r="J837" s="190"/>
      <c r="K837" s="189"/>
    </row>
    <row r="838" spans="6:11" x14ac:dyDescent="0.25">
      <c r="F838" s="187"/>
      <c r="G838" s="188"/>
      <c r="J838" s="190"/>
      <c r="K838" s="189"/>
    </row>
    <row r="839" spans="6:11" x14ac:dyDescent="0.25">
      <c r="F839" s="187"/>
      <c r="G839" s="188"/>
      <c r="J839" s="190"/>
      <c r="K839" s="189"/>
    </row>
    <row r="840" spans="6:11" x14ac:dyDescent="0.25">
      <c r="F840" s="187"/>
      <c r="G840" s="188"/>
      <c r="J840" s="190"/>
      <c r="K840" s="189"/>
    </row>
    <row r="841" spans="6:11" x14ac:dyDescent="0.25">
      <c r="F841" s="187"/>
      <c r="G841" s="188"/>
      <c r="J841" s="190"/>
      <c r="K841" s="189"/>
    </row>
    <row r="842" spans="6:11" x14ac:dyDescent="0.25">
      <c r="F842" s="187"/>
      <c r="G842" s="188"/>
      <c r="J842" s="190"/>
      <c r="K842" s="189"/>
    </row>
    <row r="843" spans="6:11" x14ac:dyDescent="0.25">
      <c r="F843" s="187"/>
      <c r="G843" s="188"/>
      <c r="J843" s="190"/>
      <c r="K843" s="189"/>
    </row>
    <row r="844" spans="6:11" x14ac:dyDescent="0.25">
      <c r="F844" s="187"/>
      <c r="G844" s="188"/>
      <c r="J844" s="190"/>
      <c r="K844" s="189"/>
    </row>
    <row r="845" spans="6:11" x14ac:dyDescent="0.25">
      <c r="F845" s="187"/>
      <c r="G845" s="188"/>
      <c r="J845" s="190"/>
      <c r="K845" s="189"/>
    </row>
    <row r="846" spans="6:11" x14ac:dyDescent="0.25">
      <c r="F846" s="187"/>
      <c r="G846" s="188"/>
      <c r="J846" s="190"/>
      <c r="K846" s="189"/>
    </row>
    <row r="847" spans="6:11" x14ac:dyDescent="0.25">
      <c r="F847" s="187"/>
      <c r="G847" s="188"/>
      <c r="J847" s="190"/>
      <c r="K847" s="189"/>
    </row>
    <row r="848" spans="6:11" x14ac:dyDescent="0.25">
      <c r="F848" s="187"/>
      <c r="G848" s="188"/>
      <c r="J848" s="190"/>
      <c r="K848" s="189"/>
    </row>
    <row r="849" spans="6:11" x14ac:dyDescent="0.25">
      <c r="F849" s="187"/>
      <c r="G849" s="188"/>
      <c r="J849" s="190"/>
      <c r="K849" s="189"/>
    </row>
    <row r="850" spans="6:11" x14ac:dyDescent="0.25">
      <c r="F850" s="187"/>
      <c r="G850" s="188"/>
      <c r="J850" s="190"/>
      <c r="K850" s="189"/>
    </row>
    <row r="851" spans="6:11" x14ac:dyDescent="0.25">
      <c r="F851" s="187"/>
      <c r="G851" s="188"/>
      <c r="J851" s="190"/>
      <c r="K851" s="189"/>
    </row>
    <row r="852" spans="6:11" x14ac:dyDescent="0.25">
      <c r="F852" s="187"/>
      <c r="G852" s="188"/>
      <c r="J852" s="190"/>
      <c r="K852" s="189"/>
    </row>
    <row r="853" spans="6:11" x14ac:dyDescent="0.25">
      <c r="F853" s="187"/>
      <c r="G853" s="188"/>
      <c r="J853" s="190"/>
      <c r="K853" s="189"/>
    </row>
    <row r="854" spans="6:11" x14ac:dyDescent="0.25">
      <c r="F854" s="187"/>
      <c r="G854" s="188"/>
      <c r="J854" s="190"/>
      <c r="K854" s="189"/>
    </row>
    <row r="855" spans="6:11" x14ac:dyDescent="0.25">
      <c r="F855" s="187"/>
      <c r="G855" s="188"/>
      <c r="J855" s="190"/>
      <c r="K855" s="189"/>
    </row>
    <row r="856" spans="6:11" x14ac:dyDescent="0.25">
      <c r="F856" s="187"/>
      <c r="G856" s="188"/>
      <c r="J856" s="190"/>
      <c r="K856" s="189"/>
    </row>
    <row r="857" spans="6:11" x14ac:dyDescent="0.25">
      <c r="F857" s="187"/>
      <c r="G857" s="188"/>
      <c r="J857" s="190"/>
      <c r="K857" s="189"/>
    </row>
    <row r="858" spans="6:11" x14ac:dyDescent="0.25">
      <c r="F858" s="187"/>
      <c r="G858" s="188"/>
      <c r="J858" s="190"/>
      <c r="K858" s="189"/>
    </row>
    <row r="859" spans="6:11" x14ac:dyDescent="0.25">
      <c r="F859" s="187"/>
      <c r="G859" s="188"/>
      <c r="J859" s="190"/>
      <c r="K859" s="189"/>
    </row>
    <row r="860" spans="6:11" x14ac:dyDescent="0.25">
      <c r="F860" s="187"/>
      <c r="G860" s="188"/>
      <c r="J860" s="190"/>
      <c r="K860" s="189"/>
    </row>
    <row r="861" spans="6:11" x14ac:dyDescent="0.25">
      <c r="F861" s="187"/>
      <c r="G861" s="188"/>
      <c r="J861" s="190"/>
      <c r="K861" s="189"/>
    </row>
  </sheetData>
  <sheetProtection sheet="1" objects="1" scenarios="1" sort="0" autoFilter="0" pivotTables="0"/>
  <autoFilter ref="B3:E116"/>
  <sortState ref="A4:E116">
    <sortCondition ref="A115"/>
  </sortState>
  <mergeCells count="2">
    <mergeCell ref="F2:G2"/>
    <mergeCell ref="J2:K2"/>
  </mergeCells>
  <conditionalFormatting sqref="B83">
    <cfRule type="timePeriod" priority="346" stopIfTrue="1" timePeriod="today">
      <formula>FLOOR(B83,1)=TODAY()</formula>
    </cfRule>
  </conditionalFormatting>
  <conditionalFormatting sqref="B83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2">
    <cfRule type="timePeriod" priority="342" stopIfTrue="1" timePeriod="today">
      <formula>FLOOR(B82,1)=TODAY()</formula>
    </cfRule>
  </conditionalFormatting>
  <conditionalFormatting sqref="B82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1">
    <cfRule type="timePeriod" priority="338" stopIfTrue="1" timePeriod="today">
      <formula>FLOOR(B81,1)=TODAY()</formula>
    </cfRule>
  </conditionalFormatting>
  <conditionalFormatting sqref="B81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0">
    <cfRule type="timePeriod" priority="334" stopIfTrue="1" timePeriod="today">
      <formula>FLOOR(B80,1)=TODAY()</formula>
    </cfRule>
  </conditionalFormatting>
  <conditionalFormatting sqref="B80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9">
    <cfRule type="timePeriod" priority="330" stopIfTrue="1" timePeriod="today">
      <formula>FLOOR(B79,1)=TODAY()</formula>
    </cfRule>
  </conditionalFormatting>
  <conditionalFormatting sqref="B79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8">
    <cfRule type="timePeriod" priority="326" stopIfTrue="1" timePeriod="today">
      <formula>FLOOR(B78,1)=TODAY()</formula>
    </cfRule>
  </conditionalFormatting>
  <conditionalFormatting sqref="B78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7">
    <cfRule type="timePeriod" priority="322" stopIfTrue="1" timePeriod="today">
      <formula>FLOOR(B77,1)=TODAY()</formula>
    </cfRule>
  </conditionalFormatting>
  <conditionalFormatting sqref="B77"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6">
    <cfRule type="timePeriod" priority="316" stopIfTrue="1" timePeriod="today">
      <formula>FLOOR(B76,1)=TODAY()</formula>
    </cfRule>
  </conditionalFormatting>
  <conditionalFormatting sqref="B76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5">
    <cfRule type="timePeriod" priority="312" stopIfTrue="1" timePeriod="today">
      <formula>FLOOR(B75,1)=TODAY()</formula>
    </cfRule>
  </conditionalFormatting>
  <conditionalFormatting sqref="B75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4">
    <cfRule type="timePeriod" priority="304" stopIfTrue="1" timePeriod="today">
      <formula>FLOOR(B74,1)=TODAY()</formula>
    </cfRule>
  </conditionalFormatting>
  <conditionalFormatting sqref="B71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3">
    <cfRule type="timePeriod" priority="300" stopIfTrue="1" timePeriod="today">
      <formula>FLOOR(B73,1)=TODAY()</formula>
    </cfRule>
  </conditionalFormatting>
  <conditionalFormatting sqref="B74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">
    <cfRule type="timePeriod" priority="296" stopIfTrue="1" timePeriod="today">
      <formula>FLOOR(B72,1)=TODAY()</formula>
    </cfRule>
  </conditionalFormatting>
  <conditionalFormatting sqref="B73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1">
    <cfRule type="timePeriod" priority="292" stopIfTrue="1" timePeriod="today">
      <formula>FLOOR(B71,1)=TODAY()</formula>
    </cfRule>
  </conditionalFormatting>
  <conditionalFormatting sqref="B72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0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0">
    <cfRule type="timePeriod" priority="287" stopIfTrue="1" timePeriod="today">
      <formula>FLOOR(B70,1)=TODAY()</formula>
    </cfRule>
  </conditionalFormatting>
  <conditionalFormatting sqref="B69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9">
    <cfRule type="timePeriod" priority="283" stopIfTrue="1" timePeriod="today">
      <formula>FLOOR(B69,1)=TODAY()</formula>
    </cfRule>
  </conditionalFormatting>
  <conditionalFormatting sqref="B68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8">
    <cfRule type="timePeriod" priority="278" stopIfTrue="1" timePeriod="today">
      <formula>FLOOR(B68,1)=TODAY()</formula>
    </cfRule>
  </conditionalFormatting>
  <conditionalFormatting sqref="B67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7">
    <cfRule type="timePeriod" priority="272" stopIfTrue="1" timePeriod="today">
      <formula>FLOOR(B67,1)=TODAY()</formula>
    </cfRule>
  </conditionalFormatting>
  <conditionalFormatting sqref="B66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6">
    <cfRule type="timePeriod" priority="267" stopIfTrue="1" timePeriod="today">
      <formula>FLOOR(B66,1)=TODAY()</formula>
    </cfRule>
  </conditionalFormatting>
  <conditionalFormatting sqref="B65">
    <cfRule type="colorScale" priority="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5">
    <cfRule type="timePeriod" priority="262" stopIfTrue="1" timePeriod="today">
      <formula>FLOOR(B65,1)=TODAY()</formula>
    </cfRule>
  </conditionalFormatting>
  <conditionalFormatting sqref="B64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4">
    <cfRule type="timePeriod" priority="257" stopIfTrue="1" timePeriod="today">
      <formula>FLOOR(B64,1)=TODAY()</formula>
    </cfRule>
  </conditionalFormatting>
  <conditionalFormatting sqref="B63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3">
    <cfRule type="timePeriod" priority="251" stopIfTrue="1" timePeriod="today">
      <formula>FLOOR(B63,1)=TODAY()</formula>
    </cfRule>
  </conditionalFormatting>
  <conditionalFormatting sqref="B62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2">
    <cfRule type="timePeriod" priority="241" stopIfTrue="1" timePeriod="today">
      <formula>FLOOR(B62,1)=TODAY()</formula>
    </cfRule>
  </conditionalFormatting>
  <conditionalFormatting sqref="B61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1">
    <cfRule type="timePeriod" priority="236" stopIfTrue="1" timePeriod="today">
      <formula>FLOOR(B61,1)=TODAY()</formula>
    </cfRule>
  </conditionalFormatting>
  <conditionalFormatting sqref="B60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0">
    <cfRule type="timePeriod" priority="231" stopIfTrue="1" timePeriod="today">
      <formula>FLOOR(B60,1)=TODAY()</formula>
    </cfRule>
  </conditionalFormatting>
  <conditionalFormatting sqref="B59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9">
    <cfRule type="timePeriod" priority="225" stopIfTrue="1" timePeriod="today">
      <formula>FLOOR(B59,1)=TODAY()</formula>
    </cfRule>
  </conditionalFormatting>
  <conditionalFormatting sqref="B58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8">
    <cfRule type="timePeriod" priority="218" stopIfTrue="1" timePeriod="today">
      <formula>FLOOR(B58,1)=TODAY()</formula>
    </cfRule>
  </conditionalFormatting>
  <conditionalFormatting sqref="B57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7">
    <cfRule type="timePeriod" priority="212" stopIfTrue="1" timePeriod="today">
      <formula>FLOOR(B57,1)=TODAY()</formula>
    </cfRule>
  </conditionalFormatting>
  <conditionalFormatting sqref="B56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6">
    <cfRule type="timePeriod" priority="206" stopIfTrue="1" timePeriod="today">
      <formula>FLOOR(B56,1)=TODAY()</formula>
    </cfRule>
  </conditionalFormatting>
  <conditionalFormatting sqref="B55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timePeriod" priority="199" stopIfTrue="1" timePeriod="today">
      <formula>FLOOR(B55,1)=TODAY()</formula>
    </cfRule>
  </conditionalFormatting>
  <conditionalFormatting sqref="B54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4">
    <cfRule type="timePeriod" priority="193" stopIfTrue="1" timePeriod="today">
      <formula>FLOOR(B54,1)=TODAY()</formula>
    </cfRule>
  </conditionalFormatting>
  <conditionalFormatting sqref="B53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timePeriod" priority="186" stopIfTrue="1" timePeriod="today">
      <formula>FLOOR(B53,1)=TODAY()</formula>
    </cfRule>
  </conditionalFormatting>
  <conditionalFormatting sqref="B52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2">
    <cfRule type="timePeriod" priority="179" stopIfTrue="1" timePeriod="today">
      <formula>FLOOR(B52,1)=TODAY()</formula>
    </cfRule>
  </conditionalFormatting>
  <conditionalFormatting sqref="B51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timePeriod" priority="171" stopIfTrue="1" timePeriod="today">
      <formula>FLOOR(B51,1)=TODAY()</formula>
    </cfRule>
  </conditionalFormatting>
  <conditionalFormatting sqref="B50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0">
    <cfRule type="timePeriod" priority="163" stopIfTrue="1" timePeriod="today">
      <formula>FLOOR(B50,1)=TODAY()</formula>
    </cfRule>
  </conditionalFormatting>
  <conditionalFormatting sqref="B49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timePeriod" priority="155" stopIfTrue="1" timePeriod="today">
      <formula>FLOOR(B49,1)=TODAY()</formula>
    </cfRule>
  </conditionalFormatting>
  <conditionalFormatting sqref="B48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8">
    <cfRule type="timePeriod" priority="148" stopIfTrue="1" timePeriod="today">
      <formula>FLOOR(B48,1)=TODAY()</formula>
    </cfRule>
  </conditionalFormatting>
  <conditionalFormatting sqref="B47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7">
    <cfRule type="timePeriod" priority="141" stopIfTrue="1" timePeriod="today">
      <formula>FLOOR(B47,1)=TODAY()</formula>
    </cfRule>
  </conditionalFormatting>
  <conditionalFormatting sqref="B46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6">
    <cfRule type="timePeriod" priority="132" stopIfTrue="1" timePeriod="today">
      <formula>FLOOR(B46,1)=TODAY()</formula>
    </cfRule>
  </conditionalFormatting>
  <conditionalFormatting sqref="B45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5">
    <cfRule type="timePeriod" priority="123" stopIfTrue="1" timePeriod="today">
      <formula>FLOOR(B45,1)=TODAY()</formula>
    </cfRule>
  </conditionalFormatting>
  <conditionalFormatting sqref="B44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timePeriod" priority="115" stopIfTrue="1" timePeriod="today">
      <formula>FLOOR(B44,1)=TODAY()</formula>
    </cfRule>
  </conditionalFormatting>
  <conditionalFormatting sqref="B43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3">
    <cfRule type="timePeriod" priority="106" stopIfTrue="1" timePeriod="today">
      <formula>FLOOR(B43,1)=TODAY()</formula>
    </cfRule>
  </conditionalFormatting>
  <conditionalFormatting sqref="B4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timePeriod" priority="98" stopIfTrue="1" timePeriod="today">
      <formula>FLOOR(B42,1)=TODAY()</formula>
    </cfRule>
  </conditionalFormatting>
  <conditionalFormatting sqref="B41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1">
    <cfRule type="timePeriod" priority="88" stopIfTrue="1" timePeriod="today">
      <formula>FLOOR(B41,1)=TODAY()</formula>
    </cfRule>
  </conditionalFormatting>
  <conditionalFormatting sqref="B40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0">
    <cfRule type="timePeriod" priority="79" stopIfTrue="1" timePeriod="today">
      <formula>FLOOR(B40,1)=TODAY()</formula>
    </cfRule>
  </conditionalFormatting>
  <conditionalFormatting sqref="B39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timePeriod" priority="73" stopIfTrue="1" timePeriod="today">
      <formula>FLOOR(B39,1)=TODAY()</formula>
    </cfRule>
  </conditionalFormatting>
  <conditionalFormatting sqref="B38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timePeriod" priority="70" stopIfTrue="1" timePeriod="today">
      <formula>FLOOR(B38,1)=TODAY()</formula>
    </cfRule>
  </conditionalFormatting>
  <conditionalFormatting sqref="B37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7">
    <cfRule type="timePeriod" priority="68" stopIfTrue="1" timePeriod="today">
      <formula>FLOOR(B37,1)=TODAY()</formula>
    </cfRule>
  </conditionalFormatting>
  <conditionalFormatting sqref="B36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timePeriod" priority="66" stopIfTrue="1" timePeriod="today">
      <formula>FLOOR(B36,1)=TODAY()</formula>
    </cfRule>
  </conditionalFormatting>
  <conditionalFormatting sqref="B35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5">
    <cfRule type="timePeriod" priority="64" stopIfTrue="1" timePeriod="today">
      <formula>FLOOR(B35,1)=TODAY()</formula>
    </cfRule>
  </conditionalFormatting>
  <conditionalFormatting sqref="B34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timePeriod" priority="62" stopIfTrue="1" timePeriod="today">
      <formula>FLOOR(B34,1)=TODAY()</formula>
    </cfRule>
  </conditionalFormatting>
  <conditionalFormatting sqref="B33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">
    <cfRule type="timePeriod" priority="60" stopIfTrue="1" timePeriod="today">
      <formula>FLOOR(B33,1)=TODAY()</formula>
    </cfRule>
  </conditionalFormatting>
  <conditionalFormatting sqref="B32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timePeriod" priority="58" stopIfTrue="1" timePeriod="today">
      <formula>FLOOR(B32,1)=TODAY()</formula>
    </cfRule>
  </conditionalFormatting>
  <conditionalFormatting sqref="B31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1">
    <cfRule type="timePeriod" priority="56" stopIfTrue="1" timePeriod="today">
      <formula>FLOOR(B31,1)=TODAY()</formula>
    </cfRule>
  </conditionalFormatting>
  <conditionalFormatting sqref="B30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">
    <cfRule type="timePeriod" priority="54" stopIfTrue="1" timePeriod="today">
      <formula>FLOOR(B30,1)=TODAY()</formula>
    </cfRule>
  </conditionalFormatting>
  <conditionalFormatting sqref="B29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timePeriod" priority="52" stopIfTrue="1" timePeriod="today">
      <formula>FLOOR(B29,1)=TODAY()</formula>
    </cfRule>
  </conditionalFormatting>
  <conditionalFormatting sqref="B28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timePeriod" priority="50" stopIfTrue="1" timePeriod="today">
      <formula>FLOOR(B28,1)=TODAY()</formula>
    </cfRule>
  </conditionalFormatting>
  <conditionalFormatting sqref="B27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">
    <cfRule type="timePeriod" priority="48" stopIfTrue="1" timePeriod="today">
      <formula>FLOOR(B27,1)=TODAY()</formula>
    </cfRule>
  </conditionalFormatting>
  <conditionalFormatting sqref="B26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">
    <cfRule type="timePeriod" priority="46" stopIfTrue="1" timePeriod="today">
      <formula>FLOOR(B26,1)=TODAY()</formula>
    </cfRule>
  </conditionalFormatting>
  <conditionalFormatting sqref="B25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timePeriod" priority="44" stopIfTrue="1" timePeriod="today">
      <formula>FLOOR(B25,1)=TODAY()</formula>
    </cfRule>
  </conditionalFormatting>
  <conditionalFormatting sqref="B24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">
    <cfRule type="timePeriod" priority="42" stopIfTrue="1" timePeriod="today">
      <formula>FLOOR(B24,1)=TODAY()</formula>
    </cfRule>
  </conditionalFormatting>
  <conditionalFormatting sqref="B23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timePeriod" priority="40" stopIfTrue="1" timePeriod="today">
      <formula>FLOOR(B23,1)=TODAY()</formula>
    </cfRule>
  </conditionalFormatting>
  <conditionalFormatting sqref="B22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">
    <cfRule type="timePeriod" priority="38" stopIfTrue="1" timePeriod="today">
      <formula>FLOOR(B22,1)=TODAY()</formula>
    </cfRule>
  </conditionalFormatting>
  <conditionalFormatting sqref="B21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timePeriod" priority="36" stopIfTrue="1" timePeriod="today">
      <formula>FLOOR(B21,1)=TODAY()</formula>
    </cfRule>
  </conditionalFormatting>
  <conditionalFormatting sqref="B20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timePeriod" priority="34" stopIfTrue="1" timePeriod="today">
      <formula>FLOOR(B20,1)=TODAY()</formula>
    </cfRule>
  </conditionalFormatting>
  <conditionalFormatting sqref="B19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timePeriod" priority="32" stopIfTrue="1" timePeriod="today">
      <formula>FLOOR(B19,1)=TODAY()</formula>
    </cfRule>
  </conditionalFormatting>
  <conditionalFormatting sqref="B18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timePeriod" priority="30" stopIfTrue="1" timePeriod="today">
      <formula>FLOOR(B18,1)=TODAY()</formula>
    </cfRule>
  </conditionalFormatting>
  <conditionalFormatting sqref="B17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timePeriod" priority="28" stopIfTrue="1" timePeriod="today">
      <formula>FLOOR(B17,1)=TODAY()</formula>
    </cfRule>
  </conditionalFormatting>
  <conditionalFormatting sqref="B16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">
    <cfRule type="timePeriod" priority="26" stopIfTrue="1" timePeriod="today">
      <formula>FLOOR(B16,1)=TODAY()</formula>
    </cfRule>
  </conditionalFormatting>
  <conditionalFormatting sqref="B15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timePeriod" priority="24" stopIfTrue="1" timePeriod="today">
      <formula>FLOOR(B15,1)=TODAY()</formula>
    </cfRule>
  </conditionalFormatting>
  <conditionalFormatting sqref="B14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4">
    <cfRule type="timePeriod" priority="22" stopIfTrue="1" timePeriod="today">
      <formula>FLOOR(B14,1)=TODAY()</formula>
    </cfRule>
  </conditionalFormatting>
  <conditionalFormatting sqref="B13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timePeriod" priority="20" stopIfTrue="1" timePeriod="today">
      <formula>FLOOR(B13,1)=TODAY()</formula>
    </cfRule>
  </conditionalFormatting>
  <conditionalFormatting sqref="B12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timePeriod" priority="18" stopIfTrue="1" timePeriod="today">
      <formula>FLOOR(B12,1)=TODAY()</formula>
    </cfRule>
  </conditionalFormatting>
  <conditionalFormatting sqref="B11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timePeriod" priority="16" stopIfTrue="1" timePeriod="today">
      <formula>FLOOR(B11,1)=TODAY()</formula>
    </cfRule>
  </conditionalFormatting>
  <conditionalFormatting sqref="B1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timePeriod" priority="14" stopIfTrue="1" timePeriod="today">
      <formula>FLOOR(B10,1)=TODAY()</formula>
    </cfRule>
  </conditionalFormatting>
  <conditionalFormatting sqref="B9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timePeriod" priority="12" stopIfTrue="1" timePeriod="today">
      <formula>FLOOR(B9,1)=TODAY()</formula>
    </cfRule>
  </conditionalFormatting>
  <conditionalFormatting sqref="B8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timePeriod" priority="10" stopIfTrue="1" timePeriod="today">
      <formula>FLOOR(B8,1)=TODAY()</formula>
    </cfRule>
  </conditionalFormatting>
  <conditionalFormatting sqref="B7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timePeriod" priority="8" stopIfTrue="1" timePeriod="today">
      <formula>FLOOR(B7,1)=TODAY()</formula>
    </cfRule>
  </conditionalFormatting>
  <conditionalFormatting sqref="B6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">
    <cfRule type="timePeriod" priority="6" stopIfTrue="1" timePeriod="today">
      <formula>FLOOR(B6,1)=TODAY()</formula>
    </cfRule>
  </conditionalFormatting>
  <conditionalFormatting sqref="B5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">
    <cfRule type="timePeriod" priority="4" stopIfTrue="1" timePeriod="today">
      <formula>FLOOR(B5,1)=TODAY()</formula>
    </cfRule>
  </conditionalFormatting>
  <conditionalFormatting sqref="B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">
    <cfRule type="timePeriod" priority="2" stopIfTrue="1" timePeriod="today">
      <formula>FLOOR(B4,1)=TODAY()</formula>
    </cfRule>
  </conditionalFormatting>
  <dataValidations count="2">
    <dataValidation type="list" allowBlank="1" showInputMessage="1" showErrorMessage="1" errorTitle="Choisir dans la liste" error="Choisir dans la liste !" sqref="B116 B3">
      <formula1>Liste_Pièces</formula1>
    </dataValidation>
    <dataValidation type="list" allowBlank="1" showInputMessage="1" showErrorMessage="1" errorTitle="Choisir dans la liste" error="Choisir dans la liste !" sqref="C3:C116">
      <formula1>Liste_Techniciens</formula1>
    </dataValidation>
  </dataValidations>
  <hyperlinks>
    <hyperlink ref="B3" location="Inventaire!A1" display="Pièce"/>
    <hyperlink ref="C3" location="Techniciens!A1" display="Technicien"/>
  </hyperlink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7"/>
  <sheetViews>
    <sheetView workbookViewId="0">
      <pane ySplit="3" topLeftCell="A4" activePane="bottomLeft" state="frozen"/>
      <selection activeCell="C7" sqref="C7"/>
      <selection pane="bottomLeft"/>
    </sheetView>
  </sheetViews>
  <sheetFormatPr baseColWidth="10" defaultRowHeight="15" x14ac:dyDescent="0.25"/>
  <cols>
    <col min="1" max="1" width="46.5703125" customWidth="1"/>
    <col min="2" max="2" width="17" style="8" customWidth="1"/>
    <col min="3" max="3" width="61.5703125" customWidth="1"/>
  </cols>
  <sheetData>
    <row r="1" spans="1:3" s="40" customFormat="1" ht="21" x14ac:dyDescent="0.35">
      <c r="A1" s="37" t="s">
        <v>47</v>
      </c>
      <c r="B1" s="38">
        <f>SUBTOTAL(9,B3:B7)</f>
        <v>120</v>
      </c>
      <c r="C1" s="39"/>
    </row>
    <row r="2" spans="1:3" s="7" customFormat="1" ht="42" customHeight="1" x14ac:dyDescent="0.25">
      <c r="A2" s="13"/>
      <c r="B2" s="13"/>
      <c r="C2" s="13"/>
    </row>
    <row r="3" spans="1:3" s="41" customFormat="1" ht="30" x14ac:dyDescent="0.25">
      <c r="A3" s="49" t="s">
        <v>14</v>
      </c>
      <c r="B3" s="79" t="s">
        <v>35</v>
      </c>
      <c r="C3" s="49" t="s">
        <v>9</v>
      </c>
    </row>
    <row r="4" spans="1:3" x14ac:dyDescent="0.25">
      <c r="A4" t="s">
        <v>61</v>
      </c>
      <c r="B4" s="9">
        <f>SUMIF(Sorties!C:C,Techniciens!A:A,Sorties!D:D)</f>
        <v>0</v>
      </c>
      <c r="C4" s="21" t="s">
        <v>60</v>
      </c>
    </row>
    <row r="5" spans="1:3" x14ac:dyDescent="0.25">
      <c r="A5" t="s">
        <v>59</v>
      </c>
      <c r="B5" s="9">
        <f>SUMIF(Sorties!C:C,Techniciens!A:A,Sorties!D:D)</f>
        <v>1</v>
      </c>
      <c r="C5" s="21" t="s">
        <v>60</v>
      </c>
    </row>
    <row r="6" spans="1:3" x14ac:dyDescent="0.25">
      <c r="A6" t="s">
        <v>58</v>
      </c>
      <c r="B6" s="9">
        <f>SUMIF(Sorties!C:C,Techniciens!A:A,Sorties!D:D)</f>
        <v>119</v>
      </c>
      <c r="C6" s="21"/>
    </row>
    <row r="7" spans="1:3" ht="26.25" customHeight="1" x14ac:dyDescent="0.25">
      <c r="A7" s="52"/>
      <c r="B7" s="52"/>
      <c r="C7" s="52"/>
    </row>
  </sheetData>
  <sheetProtection sheet="1" objects="1" scenarios="1" sort="0" autoFilter="0" pivotTables="0"/>
  <autoFilter ref="A3:C6">
    <sortState ref="A4:C15">
      <sortCondition ref="A12"/>
    </sortState>
  </autoFilter>
  <sortState ref="A4:C16">
    <sortCondition ref="A11"/>
  </sortState>
  <hyperlinks>
    <hyperlink ref="B3" location="Sorties!A1" display="Nombre de sorties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3"/>
  <sheetViews>
    <sheetView workbookViewId="0">
      <pane ySplit="3" topLeftCell="A4" activePane="bottomLeft" state="frozen"/>
      <selection activeCell="C7" sqref="C7"/>
      <selection pane="bottomLeft" activeCell="A12" sqref="A12"/>
    </sheetView>
  </sheetViews>
  <sheetFormatPr baseColWidth="10" defaultRowHeight="15" x14ac:dyDescent="0.25"/>
  <cols>
    <col min="1" max="1" width="46.5703125" customWidth="1"/>
    <col min="2" max="2" width="17.5703125" style="8" customWidth="1"/>
    <col min="3" max="3" width="17.5703125" style="77" customWidth="1"/>
    <col min="4" max="4" width="61.5703125" customWidth="1"/>
  </cols>
  <sheetData>
    <row r="1" spans="1:4" s="40" customFormat="1" ht="21" x14ac:dyDescent="0.35">
      <c r="A1" s="37" t="s">
        <v>48</v>
      </c>
      <c r="B1" s="38">
        <f>SUBTOTAL(9,B3:B13)</f>
        <v>418</v>
      </c>
      <c r="C1" s="74">
        <f>SUBTOTAL(9,C3:C13)</f>
        <v>199750</v>
      </c>
      <c r="D1" s="39"/>
    </row>
    <row r="2" spans="1:4" s="7" customFormat="1" ht="42" customHeight="1" x14ac:dyDescent="0.25">
      <c r="A2" s="13"/>
      <c r="B2" s="13"/>
      <c r="C2" s="75"/>
      <c r="D2" s="13"/>
    </row>
    <row r="3" spans="1:4" s="43" customFormat="1" ht="33.75" customHeight="1" x14ac:dyDescent="0.25">
      <c r="A3" s="49" t="s">
        <v>14</v>
      </c>
      <c r="B3" s="79" t="s">
        <v>36</v>
      </c>
      <c r="C3" s="80" t="s">
        <v>21</v>
      </c>
      <c r="D3" s="49" t="s">
        <v>9</v>
      </c>
    </row>
    <row r="4" spans="1:4" x14ac:dyDescent="0.25">
      <c r="A4" s="6">
        <v>0</v>
      </c>
      <c r="B4" s="9">
        <f>SUMIF(Entrées!D:D,Fournisseurs!A:A,Entrées!E:E)</f>
        <v>0</v>
      </c>
      <c r="C4" s="76">
        <f>SUMIF(Entrées!D:D,Fournisseurs!A:A,Entrées!G:G)</f>
        <v>0</v>
      </c>
      <c r="D4" s="21"/>
    </row>
    <row r="5" spans="1:4" x14ac:dyDescent="0.25">
      <c r="A5" s="6">
        <v>0</v>
      </c>
      <c r="B5" s="9">
        <f>SUMIF(Entrées!D:D,Fournisseurs!A:A,Entrées!E:E)</f>
        <v>0</v>
      </c>
      <c r="C5" s="76">
        <f>SUMIF(Entrées!D:D,Fournisseurs!A:A,Entrées!G:G)</f>
        <v>0</v>
      </c>
      <c r="D5" s="21" t="s">
        <v>131</v>
      </c>
    </row>
    <row r="6" spans="1:4" x14ac:dyDescent="0.25">
      <c r="A6" s="6">
        <v>0</v>
      </c>
      <c r="B6" s="9">
        <f>SUMIF(Entrées!D:D,Fournisseurs!A:A,Entrées!E:E)</f>
        <v>0</v>
      </c>
      <c r="C6" s="76">
        <f>SUMIF(Entrées!D:D,Fournisseurs!A:A,Entrées!G:G)</f>
        <v>0</v>
      </c>
      <c r="D6" s="21" t="s">
        <v>131</v>
      </c>
    </row>
    <row r="7" spans="1:4" x14ac:dyDescent="0.25">
      <c r="A7" s="6">
        <v>0</v>
      </c>
      <c r="B7" s="9">
        <f>SUMIF(Entrées!D:D,Fournisseurs!A:A,Entrées!E:E)</f>
        <v>0</v>
      </c>
      <c r="C7" s="76">
        <f>SUMIF(Entrées!D:D,Fournisseurs!A:A,Entrées!G:G)</f>
        <v>0</v>
      </c>
      <c r="D7" s="21" t="s">
        <v>131</v>
      </c>
    </row>
    <row r="8" spans="1:4" x14ac:dyDescent="0.25">
      <c r="A8" s="6">
        <v>0</v>
      </c>
      <c r="B8" s="9">
        <f>SUMIF(Entrées!D:D,Fournisseurs!A:A,Entrées!E:E)</f>
        <v>0</v>
      </c>
      <c r="C8" s="76">
        <f>SUMIF(Entrées!D:D,Fournisseurs!A:A,Entrées!G:G)</f>
        <v>0</v>
      </c>
      <c r="D8" s="21" t="s">
        <v>131</v>
      </c>
    </row>
    <row r="9" spans="1:4" x14ac:dyDescent="0.25">
      <c r="A9" s="6">
        <v>0</v>
      </c>
      <c r="B9" s="9">
        <f>SUMIF(Entrées!D:D,Fournisseurs!A:A,Entrées!E:E)</f>
        <v>0</v>
      </c>
      <c r="C9" s="76">
        <f>SUMIF(Entrées!D:D,Fournisseurs!A:A,Entrées!G:G)</f>
        <v>0</v>
      </c>
      <c r="D9" s="21" t="s">
        <v>131</v>
      </c>
    </row>
    <row r="10" spans="1:4" x14ac:dyDescent="0.25">
      <c r="A10" s="6">
        <v>0</v>
      </c>
      <c r="B10" s="9">
        <f>SUMIF(Entrées!D:D,Fournisseurs!A:A,Entrées!E:E)</f>
        <v>0</v>
      </c>
      <c r="C10" s="76">
        <f>SUMIF(Entrées!D:D,Fournisseurs!A:A,Entrées!G:G)</f>
        <v>0</v>
      </c>
      <c r="D10" s="21" t="s">
        <v>131</v>
      </c>
    </row>
    <row r="11" spans="1:4" x14ac:dyDescent="0.25">
      <c r="A11" s="6">
        <v>0</v>
      </c>
      <c r="B11" s="9">
        <f>SUMIF(Entrées!D:D,Fournisseurs!A:A,Entrées!E:E)</f>
        <v>0</v>
      </c>
      <c r="C11" s="76">
        <f>SUMIF(Entrées!D:D,Fournisseurs!A:A,Entrées!G:G)</f>
        <v>0</v>
      </c>
      <c r="D11" s="21" t="s">
        <v>131</v>
      </c>
    </row>
    <row r="12" spans="1:4" x14ac:dyDescent="0.25">
      <c r="A12" s="6" t="s">
        <v>53</v>
      </c>
      <c r="B12" s="9">
        <f>SUMIF(Entrées!D:D,Fournisseurs!A:A,Entrées!E:E)</f>
        <v>418</v>
      </c>
      <c r="C12" s="76">
        <f>SUMIF(Entrées!D:D,Fournisseurs!A:A,Entrées!G:G)</f>
        <v>199750</v>
      </c>
      <c r="D12" s="21"/>
    </row>
    <row r="13" spans="1:4" ht="25.5" customHeight="1" x14ac:dyDescent="0.25">
      <c r="A13" s="81"/>
      <c r="B13" s="81"/>
      <c r="C13" s="82"/>
      <c r="D13" s="81"/>
    </row>
  </sheetData>
  <sheetProtection sheet="1" objects="1" scenarios="1" sort="0" autoFilter="0" pivotTables="0"/>
  <autoFilter ref="A3:D12"/>
  <sortState ref="A4:D13">
    <sortCondition ref="A5"/>
  </sortState>
  <hyperlinks>
    <hyperlink ref="B3" location="Entrées!A1" display="Nombre d'entrées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11"/>
  <sheetViews>
    <sheetView workbookViewId="0">
      <pane ySplit="3" topLeftCell="A4" activePane="bottomLeft" state="frozen"/>
      <selection activeCell="B2" sqref="B2"/>
      <selection pane="bottomLeft"/>
    </sheetView>
  </sheetViews>
  <sheetFormatPr baseColWidth="10" defaultRowHeight="15" x14ac:dyDescent="0.25"/>
  <cols>
    <col min="1" max="1" width="46.5703125" customWidth="1"/>
    <col min="2" max="2" width="14.7109375" style="19" customWidth="1"/>
    <col min="3" max="3" width="61.5703125" customWidth="1"/>
  </cols>
  <sheetData>
    <row r="1" spans="1:3" s="40" customFormat="1" ht="21" x14ac:dyDescent="0.35">
      <c r="A1" s="37" t="s">
        <v>49</v>
      </c>
      <c r="B1" s="44">
        <f>SUBTOTAL(9,B3:B11)</f>
        <v>297</v>
      </c>
      <c r="C1" s="39"/>
    </row>
    <row r="2" spans="1:3" s="7" customFormat="1" ht="43.5" customHeight="1" x14ac:dyDescent="0.25">
      <c r="A2" s="13"/>
      <c r="B2" s="17"/>
      <c r="C2" s="13"/>
    </row>
    <row r="3" spans="1:3" s="42" customFormat="1" ht="31.5" customHeight="1" x14ac:dyDescent="0.25">
      <c r="A3" s="49" t="s">
        <v>14</v>
      </c>
      <c r="B3" s="83" t="s">
        <v>15</v>
      </c>
      <c r="C3" s="49" t="s">
        <v>9</v>
      </c>
    </row>
    <row r="4" spans="1:3" x14ac:dyDescent="0.25">
      <c r="A4" s="6" t="s">
        <v>37</v>
      </c>
      <c r="B4" s="18">
        <f>SUMIF(Inventaire!B:B,Catégories!A:A,Inventaire!D:D)</f>
        <v>4</v>
      </c>
      <c r="C4" s="21"/>
    </row>
    <row r="5" spans="1:3" x14ac:dyDescent="0.25">
      <c r="A5" s="6" t="s">
        <v>117</v>
      </c>
      <c r="B5" s="18">
        <f>SUMIF(Inventaire!B:B,Catégories!A:A,Inventaire!D:D)</f>
        <v>23</v>
      </c>
      <c r="C5" s="21"/>
    </row>
    <row r="6" spans="1:3" x14ac:dyDescent="0.25">
      <c r="A6" s="6" t="s">
        <v>55</v>
      </c>
      <c r="B6" s="18">
        <f>SUMIF(Inventaire!B:B,Catégories!A:A,Inventaire!D:D)</f>
        <v>136</v>
      </c>
      <c r="C6" s="21" t="s">
        <v>56</v>
      </c>
    </row>
    <row r="7" spans="1:3" x14ac:dyDescent="0.25">
      <c r="A7" s="6" t="s">
        <v>116</v>
      </c>
      <c r="B7" s="18">
        <f>SUMIF(Inventaire!B:B,Catégories!A:A,Inventaire!D:D)</f>
        <v>38</v>
      </c>
      <c r="C7" s="21"/>
    </row>
    <row r="8" spans="1:3" x14ac:dyDescent="0.25">
      <c r="A8" s="6" t="s">
        <v>114</v>
      </c>
      <c r="B8" s="18">
        <f>SUMIF(Inventaire!B:B,Catégories!A:A,Inventaire!D:D)</f>
        <v>79</v>
      </c>
      <c r="C8" s="21"/>
    </row>
    <row r="9" spans="1:3" x14ac:dyDescent="0.25">
      <c r="A9" s="6" t="s">
        <v>118</v>
      </c>
      <c r="B9" s="18">
        <f>SUMIF(Inventaire!B:B,Catégories!A:A,Inventaire!D:D)</f>
        <v>11</v>
      </c>
      <c r="C9" s="21"/>
    </row>
    <row r="10" spans="1:3" x14ac:dyDescent="0.25">
      <c r="A10" s="6" t="s">
        <v>115</v>
      </c>
      <c r="B10" s="18">
        <f>SUMIF(Inventaire!B:B,Catégories!A:A,Inventaire!D:D)</f>
        <v>6</v>
      </c>
      <c r="C10" s="21"/>
    </row>
    <row r="11" spans="1:3" s="45" customFormat="1" ht="24" customHeight="1" x14ac:dyDescent="0.25">
      <c r="A11" s="84"/>
      <c r="B11" s="85"/>
      <c r="C11" s="84"/>
    </row>
  </sheetData>
  <sheetProtection sheet="1" objects="1" scenarios="1" sort="0" autoFilter="0" pivotTables="0"/>
  <autoFilter ref="A3:C10"/>
  <sortState ref="A4:C11">
    <sortCondition ref="A1"/>
  </sortState>
  <hyperlinks>
    <hyperlink ref="B3" location="Inventaire!A1" display="Nombre de pièces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42"/>
  <sheetViews>
    <sheetView workbookViewId="0"/>
  </sheetViews>
  <sheetFormatPr baseColWidth="10" defaultRowHeight="15" x14ac:dyDescent="0.25"/>
  <cols>
    <col min="1" max="1" width="24.5703125" customWidth="1"/>
    <col min="2" max="2" width="13.28515625" customWidth="1"/>
    <col min="3" max="7" width="2.85546875" customWidth="1"/>
    <col min="8" max="8" width="21" customWidth="1"/>
    <col min="9" max="9" width="23.85546875" bestFit="1" customWidth="1"/>
    <col min="10" max="10" width="14" customWidth="1"/>
    <col min="11" max="11" width="21" customWidth="1"/>
    <col min="12" max="15" width="14" customWidth="1"/>
    <col min="16" max="16" width="11.85546875" customWidth="1"/>
    <col min="17" max="17" width="19.42578125" bestFit="1" customWidth="1"/>
    <col min="18" max="18" width="22.140625" bestFit="1" customWidth="1"/>
    <col min="19" max="19" width="19.42578125" bestFit="1" customWidth="1"/>
    <col min="20" max="20" width="22.140625" bestFit="1" customWidth="1"/>
    <col min="21" max="21" width="24.42578125" bestFit="1" customWidth="1"/>
    <col min="22" max="22" width="27.140625" bestFit="1" customWidth="1"/>
  </cols>
  <sheetData>
    <row r="1" spans="1:15" ht="42.75" customHeight="1" x14ac:dyDescent="0.35">
      <c r="A1" s="93" t="s">
        <v>40</v>
      </c>
      <c r="H1" s="93" t="s">
        <v>45</v>
      </c>
    </row>
    <row r="3" spans="1:15" s="45" customFormat="1" x14ac:dyDescent="0.25">
      <c r="A3" s="96" t="s">
        <v>39</v>
      </c>
      <c r="H3" s="96" t="s">
        <v>41</v>
      </c>
      <c r="N3"/>
      <c r="O3"/>
    </row>
    <row r="4" spans="1:15" s="95" customFormat="1" x14ac:dyDescent="0.25">
      <c r="A4" s="94" t="s">
        <v>23</v>
      </c>
      <c r="B4" t="s">
        <v>42</v>
      </c>
      <c r="H4" s="94" t="s">
        <v>43</v>
      </c>
      <c r="I4" s="94" t="s">
        <v>17</v>
      </c>
      <c r="J4" s="90" t="s">
        <v>19</v>
      </c>
      <c r="K4" s="90" t="s">
        <v>22</v>
      </c>
      <c r="L4" s="90" t="s">
        <v>2</v>
      </c>
      <c r="M4" s="95" t="s">
        <v>42</v>
      </c>
      <c r="N4"/>
      <c r="O4"/>
    </row>
    <row r="5" spans="1:15" x14ac:dyDescent="0.25">
      <c r="A5" t="s">
        <v>140</v>
      </c>
      <c r="B5" s="92"/>
      <c r="H5" t="s">
        <v>44</v>
      </c>
      <c r="M5" s="92">
        <v>363</v>
      </c>
    </row>
    <row r="6" spans="1:15" x14ac:dyDescent="0.25">
      <c r="A6" t="s">
        <v>55</v>
      </c>
      <c r="B6" s="92">
        <v>136</v>
      </c>
      <c r="H6" t="s">
        <v>141</v>
      </c>
      <c r="I6" t="s">
        <v>140</v>
      </c>
      <c r="J6" t="s">
        <v>140</v>
      </c>
      <c r="K6" t="s">
        <v>140</v>
      </c>
      <c r="L6" t="s">
        <v>140</v>
      </c>
      <c r="M6" s="92"/>
    </row>
    <row r="7" spans="1:15" x14ac:dyDescent="0.25">
      <c r="A7" t="s">
        <v>116</v>
      </c>
      <c r="B7" s="92">
        <v>38</v>
      </c>
      <c r="K7" t="s">
        <v>142</v>
      </c>
      <c r="M7" s="92"/>
    </row>
    <row r="8" spans="1:15" ht="15" customHeight="1" x14ac:dyDescent="0.25">
      <c r="A8" t="s">
        <v>118</v>
      </c>
      <c r="B8" s="92">
        <v>11</v>
      </c>
      <c r="J8" t="s">
        <v>142</v>
      </c>
      <c r="M8" s="92"/>
    </row>
    <row r="9" spans="1:15" ht="15" customHeight="1" x14ac:dyDescent="0.25">
      <c r="A9" t="s">
        <v>114</v>
      </c>
      <c r="B9" s="92">
        <v>79</v>
      </c>
      <c r="I9" t="s">
        <v>142</v>
      </c>
      <c r="M9" s="92"/>
    </row>
    <row r="10" spans="1:15" ht="15" customHeight="1" x14ac:dyDescent="0.25">
      <c r="A10" t="s">
        <v>117</v>
      </c>
      <c r="B10" s="92">
        <v>23</v>
      </c>
      <c r="H10" t="s">
        <v>189</v>
      </c>
      <c r="I10" t="s">
        <v>190</v>
      </c>
      <c r="J10">
        <v>250</v>
      </c>
      <c r="K10">
        <v>750</v>
      </c>
      <c r="L10" t="s">
        <v>193</v>
      </c>
      <c r="M10" s="92">
        <v>3</v>
      </c>
    </row>
    <row r="11" spans="1:15" ht="15" customHeight="1" x14ac:dyDescent="0.25">
      <c r="A11" t="s">
        <v>115</v>
      </c>
      <c r="B11" s="92">
        <v>6</v>
      </c>
      <c r="K11" t="s">
        <v>196</v>
      </c>
      <c r="M11" s="92">
        <v>3</v>
      </c>
    </row>
    <row r="12" spans="1:15" ht="15" customHeight="1" x14ac:dyDescent="0.25">
      <c r="A12" t="s">
        <v>37</v>
      </c>
      <c r="B12" s="92">
        <v>4</v>
      </c>
      <c r="J12" t="s">
        <v>197</v>
      </c>
      <c r="M12" s="92">
        <v>3</v>
      </c>
    </row>
    <row r="13" spans="1:15" ht="15" customHeight="1" x14ac:dyDescent="0.25">
      <c r="A13" t="s">
        <v>38</v>
      </c>
      <c r="B13" s="92">
        <v>297</v>
      </c>
      <c r="J13">
        <v>900</v>
      </c>
      <c r="K13">
        <v>2700</v>
      </c>
      <c r="L13" t="s">
        <v>108</v>
      </c>
      <c r="M13" s="92">
        <v>3</v>
      </c>
    </row>
    <row r="14" spans="1:15" x14ac:dyDescent="0.25">
      <c r="K14" t="s">
        <v>210</v>
      </c>
      <c r="M14" s="92">
        <v>3</v>
      </c>
    </row>
    <row r="15" spans="1:15" x14ac:dyDescent="0.25">
      <c r="J15" t="s">
        <v>211</v>
      </c>
      <c r="M15" s="92">
        <v>3</v>
      </c>
    </row>
    <row r="16" spans="1:15" x14ac:dyDescent="0.25">
      <c r="H16" s="96" t="s">
        <v>46</v>
      </c>
      <c r="I16" s="45"/>
      <c r="J16" s="45"/>
      <c r="K16" s="45"/>
      <c r="L16" s="45"/>
      <c r="M16" s="96" t="s">
        <v>4</v>
      </c>
      <c r="N16" s="45"/>
    </row>
    <row r="17" spans="8:14" x14ac:dyDescent="0.25">
      <c r="H17" s="94" t="s">
        <v>43</v>
      </c>
      <c r="I17" s="94" t="s">
        <v>17</v>
      </c>
      <c r="J17" s="90" t="s">
        <v>8</v>
      </c>
      <c r="K17" s="90" t="s">
        <v>2</v>
      </c>
      <c r="L17" s="90" t="s">
        <v>19</v>
      </c>
      <c r="M17" t="s">
        <v>53</v>
      </c>
      <c r="N17" s="95" t="s">
        <v>38</v>
      </c>
    </row>
    <row r="18" spans="8:14" ht="15" customHeight="1" x14ac:dyDescent="0.25">
      <c r="H18" t="s">
        <v>44</v>
      </c>
      <c r="I18" t="s">
        <v>54</v>
      </c>
      <c r="J18">
        <v>20</v>
      </c>
      <c r="K18" t="s">
        <v>57</v>
      </c>
      <c r="M18" s="97">
        <v>4000</v>
      </c>
      <c r="N18" s="97">
        <v>4000</v>
      </c>
    </row>
    <row r="19" spans="8:14" ht="15" customHeight="1" x14ac:dyDescent="0.25">
      <c r="J19" t="s">
        <v>139</v>
      </c>
      <c r="M19" s="97">
        <v>4000</v>
      </c>
      <c r="N19" s="97">
        <v>4000</v>
      </c>
    </row>
    <row r="20" spans="8:14" ht="15" customHeight="1" x14ac:dyDescent="0.25">
      <c r="J20">
        <v>1</v>
      </c>
      <c r="K20" t="s">
        <v>122</v>
      </c>
      <c r="L20">
        <v>1200</v>
      </c>
      <c r="M20" s="97">
        <v>1200</v>
      </c>
      <c r="N20" s="97">
        <v>1200</v>
      </c>
    </row>
    <row r="21" spans="8:14" ht="15" customHeight="1" x14ac:dyDescent="0.25">
      <c r="K21" t="s">
        <v>123</v>
      </c>
      <c r="M21" s="97">
        <v>1200</v>
      </c>
      <c r="N21" s="97">
        <v>1200</v>
      </c>
    </row>
    <row r="22" spans="8:14" ht="15" customHeight="1" x14ac:dyDescent="0.25">
      <c r="K22" t="s">
        <v>121</v>
      </c>
      <c r="L22">
        <v>600</v>
      </c>
      <c r="M22" s="97">
        <v>1200</v>
      </c>
      <c r="N22" s="97">
        <v>1200</v>
      </c>
    </row>
    <row r="23" spans="8:14" ht="15" customHeight="1" x14ac:dyDescent="0.25">
      <c r="K23" t="s">
        <v>163</v>
      </c>
      <c r="M23" s="97">
        <v>1200</v>
      </c>
      <c r="N23" s="97">
        <v>1200</v>
      </c>
    </row>
    <row r="24" spans="8:14" ht="15" customHeight="1" x14ac:dyDescent="0.25">
      <c r="K24" t="s">
        <v>62</v>
      </c>
      <c r="L24">
        <v>900</v>
      </c>
      <c r="M24" s="97">
        <v>900</v>
      </c>
      <c r="N24" s="97">
        <v>900</v>
      </c>
    </row>
    <row r="25" spans="8:14" ht="15" customHeight="1" x14ac:dyDescent="0.25">
      <c r="K25" t="s">
        <v>124</v>
      </c>
      <c r="M25" s="97">
        <v>900</v>
      </c>
      <c r="N25" s="97">
        <v>900</v>
      </c>
    </row>
    <row r="26" spans="8:14" ht="15" customHeight="1" x14ac:dyDescent="0.25">
      <c r="K26" t="s">
        <v>81</v>
      </c>
      <c r="L26">
        <v>600</v>
      </c>
      <c r="M26" s="97">
        <v>600</v>
      </c>
      <c r="N26" s="97">
        <v>600</v>
      </c>
    </row>
    <row r="27" spans="8:14" ht="15" customHeight="1" x14ac:dyDescent="0.25">
      <c r="K27" t="s">
        <v>128</v>
      </c>
      <c r="M27" s="97">
        <v>600</v>
      </c>
      <c r="N27" s="97">
        <v>600</v>
      </c>
    </row>
    <row r="28" spans="8:14" ht="15" customHeight="1" x14ac:dyDescent="0.25">
      <c r="K28" t="s">
        <v>80</v>
      </c>
      <c r="L28">
        <v>600</v>
      </c>
      <c r="M28" s="97">
        <v>1800</v>
      </c>
      <c r="N28" s="97">
        <v>1800</v>
      </c>
    </row>
    <row r="29" spans="8:14" ht="15" customHeight="1" x14ac:dyDescent="0.25">
      <c r="K29" t="s">
        <v>129</v>
      </c>
      <c r="M29" s="97">
        <v>1800</v>
      </c>
      <c r="N29" s="97">
        <v>1800</v>
      </c>
    </row>
    <row r="30" spans="8:14" ht="15" customHeight="1" x14ac:dyDescent="0.25">
      <c r="K30" t="s">
        <v>79</v>
      </c>
      <c r="L30">
        <v>3200</v>
      </c>
      <c r="M30" s="97">
        <v>6400</v>
      </c>
      <c r="N30" s="97">
        <v>6400</v>
      </c>
    </row>
    <row r="31" spans="8:14" ht="15" customHeight="1" x14ac:dyDescent="0.25">
      <c r="K31" t="s">
        <v>164</v>
      </c>
      <c r="M31" s="97">
        <v>6400</v>
      </c>
      <c r="N31" s="97">
        <v>6400</v>
      </c>
    </row>
    <row r="32" spans="8:14" ht="15" customHeight="1" x14ac:dyDescent="0.25">
      <c r="K32" t="s">
        <v>78</v>
      </c>
      <c r="L32">
        <v>3000</v>
      </c>
      <c r="M32" s="97">
        <v>3000</v>
      </c>
      <c r="N32" s="97">
        <v>3000</v>
      </c>
    </row>
    <row r="33" spans="8:15" ht="15" customHeight="1" x14ac:dyDescent="0.25">
      <c r="K33" t="s">
        <v>173</v>
      </c>
      <c r="M33" s="97">
        <v>3000</v>
      </c>
      <c r="N33" s="97">
        <v>3000</v>
      </c>
    </row>
    <row r="34" spans="8:15" ht="15" customHeight="1" x14ac:dyDescent="0.25">
      <c r="K34" t="s">
        <v>77</v>
      </c>
      <c r="L34">
        <v>2800</v>
      </c>
      <c r="M34" s="97">
        <v>2800</v>
      </c>
      <c r="N34" s="97">
        <v>2800</v>
      </c>
    </row>
    <row r="35" spans="8:15" ht="15" customHeight="1" x14ac:dyDescent="0.25">
      <c r="H35" s="96" t="s">
        <v>41</v>
      </c>
      <c r="I35" s="45"/>
      <c r="J35" s="90" t="s">
        <v>5</v>
      </c>
      <c r="K35" s="45"/>
      <c r="L35" s="45"/>
    </row>
    <row r="36" spans="8:15" ht="15" customHeight="1" x14ac:dyDescent="0.25">
      <c r="H36" s="94" t="s">
        <v>43</v>
      </c>
      <c r="I36" s="94" t="s">
        <v>17</v>
      </c>
      <c r="J36" t="s">
        <v>58</v>
      </c>
      <c r="K36" t="s">
        <v>59</v>
      </c>
      <c r="L36" s="95" t="s">
        <v>38</v>
      </c>
    </row>
    <row r="37" spans="8:15" ht="15" customHeight="1" x14ac:dyDescent="0.25">
      <c r="H37" t="s">
        <v>44</v>
      </c>
      <c r="I37" t="s">
        <v>54</v>
      </c>
      <c r="J37" s="92">
        <v>83</v>
      </c>
      <c r="K37" s="92">
        <v>1</v>
      </c>
      <c r="L37" s="92">
        <v>84</v>
      </c>
    </row>
    <row r="38" spans="8:15" ht="15" customHeight="1" x14ac:dyDescent="0.25">
      <c r="H38" t="s">
        <v>189</v>
      </c>
      <c r="I38" t="s">
        <v>190</v>
      </c>
      <c r="J38" s="92">
        <v>36</v>
      </c>
      <c r="K38" s="92"/>
      <c r="L38" s="92">
        <v>36</v>
      </c>
    </row>
    <row r="39" spans="8:15" x14ac:dyDescent="0.25">
      <c r="H39" t="s">
        <v>38</v>
      </c>
      <c r="J39" s="92">
        <v>119</v>
      </c>
      <c r="K39" s="92">
        <v>1</v>
      </c>
      <c r="L39" s="92">
        <v>120</v>
      </c>
    </row>
    <row r="41" spans="8:15" x14ac:dyDescent="0.25">
      <c r="H41" s="98"/>
      <c r="I41" s="92"/>
      <c r="J41" s="92"/>
      <c r="K41" s="92"/>
      <c r="L41" s="92"/>
      <c r="M41" s="92"/>
      <c r="N41" s="92"/>
      <c r="O41" s="92"/>
    </row>
    <row r="42" spans="8:15" x14ac:dyDescent="0.25">
      <c r="H42" s="91"/>
      <c r="I42" s="92"/>
      <c r="J42" s="92"/>
      <c r="K42" s="92"/>
      <c r="L42" s="92"/>
      <c r="M42" s="92"/>
      <c r="N42" s="92"/>
      <c r="O42" s="92"/>
    </row>
  </sheetData>
  <pageMargins left="0.7" right="0.7" top="0.75" bottom="0.75" header="0.3" footer="0.3"/>
  <pageSetup paperSize="9" orientation="portrait" verticalDpi="0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9"/>
  <sheetViews>
    <sheetView workbookViewId="0"/>
  </sheetViews>
  <sheetFormatPr baseColWidth="10" defaultRowHeight="15.75" customHeight="1" x14ac:dyDescent="0.2"/>
  <cols>
    <col min="1" max="1" width="23.42578125" style="88" customWidth="1"/>
    <col min="2" max="2" width="36" style="88" customWidth="1"/>
    <col min="3" max="16384" width="11.42578125" style="88"/>
  </cols>
  <sheetData>
    <row r="1" spans="1:3" ht="15.75" customHeight="1" x14ac:dyDescent="0.2">
      <c r="A1" s="86" t="s">
        <v>24</v>
      </c>
      <c r="B1" s="87" t="s">
        <v>53</v>
      </c>
    </row>
    <row r="2" spans="1:3" ht="15.75" customHeight="1" x14ac:dyDescent="0.2">
      <c r="A2" s="86" t="s">
        <v>25</v>
      </c>
      <c r="B2" s="87" t="s">
        <v>26</v>
      </c>
    </row>
    <row r="4" spans="1:3" ht="15.75" customHeight="1" x14ac:dyDescent="0.2">
      <c r="A4" s="66" t="s">
        <v>27</v>
      </c>
      <c r="B4" s="89" t="str">
        <f ca="1">VLOOKUP("abdellatif", Liste_Techniciens,1,FALSE)</f>
        <v>abdellatif</v>
      </c>
    </row>
    <row r="5" spans="1:3" ht="15.75" customHeight="1" x14ac:dyDescent="0.2">
      <c r="A5" s="67"/>
      <c r="B5" s="68"/>
    </row>
    <row r="6" spans="1:3" ht="15.75" customHeight="1" x14ac:dyDescent="0.2">
      <c r="A6" s="67"/>
      <c r="B6" s="68"/>
    </row>
    <row r="7" spans="1:3" ht="15.75" customHeight="1" x14ac:dyDescent="0.2">
      <c r="A7" s="67"/>
      <c r="B7" s="68"/>
    </row>
    <row r="8" spans="1:3" ht="15.75" customHeight="1" x14ac:dyDescent="0.2">
      <c r="A8" s="66" t="s">
        <v>28</v>
      </c>
      <c r="B8" s="69"/>
    </row>
    <row r="9" spans="1:3" ht="15.75" customHeight="1" x14ac:dyDescent="0.2">
      <c r="A9" s="70" t="s">
        <v>2</v>
      </c>
      <c r="B9" s="46" t="s">
        <v>2</v>
      </c>
      <c r="C9" s="72">
        <f ca="1">IFERROR(MATCH(VD_Pièce,Liste_Pièces,0)-1,0)</f>
        <v>0</v>
      </c>
    </row>
    <row r="10" spans="1:3" ht="15.75" customHeight="1" x14ac:dyDescent="0.2">
      <c r="A10" s="70" t="s">
        <v>4</v>
      </c>
      <c r="B10" s="46" t="s">
        <v>53</v>
      </c>
      <c r="C10" s="72">
        <f ca="1">IFERROR(MATCH(VD_Fournisseur,Liste_Fournisseurs,0)-1,0)</f>
        <v>9</v>
      </c>
    </row>
    <row r="11" spans="1:3" ht="15.75" customHeight="1" x14ac:dyDescent="0.2">
      <c r="A11" s="70" t="s">
        <v>5</v>
      </c>
      <c r="B11" s="46" t="s">
        <v>58</v>
      </c>
      <c r="C11" s="72">
        <f ca="1">IFERROR(MATCH(VD_Technicien,Liste_Techniciens,0)-1,0)</f>
        <v>3</v>
      </c>
    </row>
    <row r="12" spans="1:3" ht="15.75" customHeight="1" x14ac:dyDescent="0.2">
      <c r="A12" s="70" t="s">
        <v>23</v>
      </c>
      <c r="B12" s="46" t="s">
        <v>55</v>
      </c>
      <c r="C12" s="72">
        <f ca="1">IFERROR(MATCH(VD_Technicien,Liste_Techniciens,0)-1,0)</f>
        <v>3</v>
      </c>
    </row>
    <row r="13" spans="1:3" ht="15.75" customHeight="1" x14ac:dyDescent="0.2">
      <c r="A13" s="67"/>
      <c r="B13" s="68"/>
    </row>
    <row r="14" spans="1:3" ht="15.75" customHeight="1" x14ac:dyDescent="0.2">
      <c r="A14" s="71" t="s">
        <v>29</v>
      </c>
      <c r="B14" s="66"/>
    </row>
    <row r="15" spans="1:3" ht="15.75" customHeight="1" x14ac:dyDescent="0.2">
      <c r="A15" s="47" t="s">
        <v>30</v>
      </c>
      <c r="B15" s="48" t="s">
        <v>157</v>
      </c>
    </row>
    <row r="16" spans="1:3" ht="15.75" customHeight="1" x14ac:dyDescent="0.2">
      <c r="A16" s="47" t="s">
        <v>31</v>
      </c>
      <c r="B16" s="48" t="s">
        <v>32</v>
      </c>
    </row>
    <row r="17" spans="1:2" ht="15.75" customHeight="1" x14ac:dyDescent="0.2">
      <c r="A17" s="47" t="s">
        <v>33</v>
      </c>
      <c r="B17" s="48" t="s">
        <v>157</v>
      </c>
    </row>
    <row r="18" spans="1:2" ht="15.75" customHeight="1" x14ac:dyDescent="0.2">
      <c r="A18" s="47" t="s">
        <v>34</v>
      </c>
      <c r="B18" s="48" t="s">
        <v>32</v>
      </c>
    </row>
    <row r="19" spans="1:2" ht="15.75" customHeight="1" x14ac:dyDescent="0.2">
      <c r="A19" s="71"/>
      <c r="B19" s="66"/>
    </row>
  </sheetData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>
      <formula1>"oui,non"</formula1>
    </dataValidation>
    <dataValidation type="list" allowBlank="1" showInputMessage="1" showErrorMessage="1" errorTitle="Choisir dans la liste" error="Choisir dans la liste !" sqref="B10">
      <formula1>Liste_Fournisseurs</formula1>
    </dataValidation>
    <dataValidation type="list" allowBlank="1" showInputMessage="1" showErrorMessage="1" errorTitle="Choisir dans la liste" error="Choisir dans la liste !" sqref="B9">
      <formula1>Liste_Pièces</formula1>
    </dataValidation>
    <dataValidation type="list" allowBlank="1" showInputMessage="1" showErrorMessage="1" errorTitle="Choisir dans la liste" error="Choisir dans la liste !" sqref="B11">
      <formula1>Liste_Techniciens</formula1>
    </dataValidation>
    <dataValidation type="list" allowBlank="1" showInputMessage="1" showErrorMessage="1" errorTitle="Choisir dans la liste" error="Choisir dans la liste !" sqref="B12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Accueil</vt:lpstr>
      <vt:lpstr>Inventaire</vt:lpstr>
      <vt:lpstr>Entrées</vt:lpstr>
      <vt:lpstr>Sorties</vt:lpstr>
      <vt:lpstr>Techniciens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Mack Vincent Boris LOUBELOT [MTN-CG PNR]</cp:lastModifiedBy>
  <dcterms:created xsi:type="dcterms:W3CDTF">2013-02-01T10:35:05Z</dcterms:created>
  <dcterms:modified xsi:type="dcterms:W3CDTF">2017-11-08T14:24:16Z</dcterms:modified>
</cp:coreProperties>
</file>