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F.DADEZ\Desktop\"/>
    </mc:Choice>
  </mc:AlternateContent>
  <bookViews>
    <workbookView xWindow="0" yWindow="0" windowWidth="25200" windowHeight="11985"/>
  </bookViews>
  <sheets>
    <sheet name="Atelier" sheetId="1" r:id="rId1"/>
    <sheet name="Façonnage" sheetId="2" r:id="rId2"/>
  </sheets>
  <externalReferences>
    <externalReference r:id="rId3"/>
  </externalReferences>
  <definedNames>
    <definedName name="_xlnm.Print_Area" localSheetId="0">Atelier!#REF!</definedName>
  </definedNames>
  <calcPr calcId="152511"/>
</workbook>
</file>

<file path=xl/calcChain.xml><?xml version="1.0" encoding="utf-8"?>
<calcChain xmlns="http://schemas.openxmlformats.org/spreadsheetml/2006/main">
  <c r="P3" i="1" l="1"/>
  <c r="R3" i="1"/>
  <c r="O3" i="1" l="1"/>
  <c r="K4" i="2" l="1"/>
  <c r="M4" i="2"/>
  <c r="K5" i="2"/>
  <c r="L5" i="2" s="1"/>
  <c r="M5" i="2"/>
  <c r="K6" i="2"/>
  <c r="L6" i="2"/>
  <c r="M6" i="2"/>
  <c r="K7" i="2"/>
  <c r="L7" i="2" s="1"/>
  <c r="M7" i="2"/>
  <c r="K8" i="2"/>
  <c r="L8" i="2"/>
  <c r="M8" i="2"/>
  <c r="K9" i="2"/>
  <c r="L9" i="2" s="1"/>
  <c r="M9" i="2"/>
  <c r="K10" i="2"/>
  <c r="L10" i="2"/>
  <c r="M10" i="2"/>
  <c r="K11" i="2"/>
  <c r="L11" i="2" s="1"/>
  <c r="M11" i="2"/>
  <c r="K12" i="2"/>
  <c r="L12" i="2"/>
  <c r="M12" i="2"/>
  <c r="K13" i="2"/>
  <c r="L13" i="2" s="1"/>
  <c r="M13" i="2"/>
  <c r="K14" i="2"/>
  <c r="L14" i="2"/>
  <c r="M14" i="2"/>
  <c r="K15" i="2"/>
  <c r="L15" i="2" s="1"/>
  <c r="M15" i="2"/>
  <c r="K16" i="2"/>
  <c r="L16" i="2"/>
  <c r="M16" i="2"/>
  <c r="K17" i="2"/>
  <c r="L17" i="2" s="1"/>
  <c r="M17" i="2"/>
  <c r="K18" i="2"/>
  <c r="L18" i="2"/>
  <c r="M18" i="2"/>
  <c r="K19" i="2"/>
  <c r="L19" i="2"/>
  <c r="M19" i="2"/>
  <c r="K20" i="2"/>
  <c r="L20" i="2"/>
  <c r="M20" i="2"/>
  <c r="K21" i="2"/>
  <c r="L21" i="2" s="1"/>
  <c r="M21" i="2"/>
  <c r="K22" i="2"/>
  <c r="L22" i="2"/>
  <c r="M22" i="2"/>
  <c r="K23" i="2"/>
  <c r="L23" i="2"/>
  <c r="M23" i="2"/>
  <c r="K24" i="2"/>
  <c r="L24" i="2"/>
  <c r="M24" i="2"/>
  <c r="K25" i="2"/>
  <c r="L25" i="2" s="1"/>
  <c r="M25" i="2"/>
  <c r="K26" i="2"/>
  <c r="L26" i="2"/>
  <c r="M26" i="2"/>
  <c r="K27" i="2"/>
  <c r="L27" i="2"/>
  <c r="M27" i="2"/>
  <c r="K28" i="2"/>
  <c r="L28" i="2"/>
  <c r="M28" i="2"/>
  <c r="K29" i="2"/>
  <c r="L29" i="2" s="1"/>
  <c r="M29" i="2"/>
  <c r="K31" i="2"/>
  <c r="L31" i="2"/>
  <c r="M31" i="2"/>
  <c r="K32" i="2"/>
  <c r="L32" i="2"/>
  <c r="M32" i="2"/>
  <c r="K33" i="2"/>
  <c r="L33" i="2"/>
  <c r="M33" i="2"/>
  <c r="K34" i="2"/>
  <c r="L34" i="2" s="1"/>
  <c r="M34" i="2"/>
  <c r="K35" i="2"/>
  <c r="L35" i="2"/>
  <c r="M35" i="2"/>
  <c r="K36" i="2"/>
  <c r="L36" i="2"/>
  <c r="M36" i="2"/>
  <c r="K37" i="2"/>
  <c r="L37" i="2"/>
  <c r="M37" i="2"/>
  <c r="K38" i="2"/>
  <c r="L38" i="2" s="1"/>
  <c r="M38" i="2"/>
  <c r="K39" i="2"/>
  <c r="L39" i="2"/>
  <c r="M39" i="2"/>
  <c r="K40" i="2"/>
  <c r="L40" i="2"/>
  <c r="M40" i="2"/>
  <c r="K41" i="2"/>
  <c r="L41" i="2"/>
  <c r="M41" i="2"/>
  <c r="K42" i="2"/>
  <c r="L42" i="2" s="1"/>
  <c r="M42" i="2"/>
  <c r="K43" i="2"/>
  <c r="L43" i="2"/>
  <c r="M43" i="2"/>
  <c r="C44" i="2"/>
  <c r="L4" i="2" s="1"/>
  <c r="O4" i="1" l="1"/>
  <c r="O5" i="1"/>
  <c r="O6" i="1"/>
  <c r="O7" i="1"/>
  <c r="O8" i="1"/>
  <c r="O9" i="1"/>
  <c r="O10" i="1"/>
  <c r="O11" i="1"/>
  <c r="O12" i="1"/>
  <c r="Q4" i="1"/>
  <c r="Q5" i="1"/>
  <c r="Q6" i="1"/>
  <c r="Q7" i="1"/>
  <c r="Q8" i="1"/>
  <c r="Q9" i="1"/>
  <c r="Q10" i="1"/>
  <c r="Q11" i="1"/>
  <c r="Q12" i="1"/>
  <c r="Q3" i="1"/>
  <c r="G13" i="1" l="1"/>
  <c r="P4" i="1" l="1"/>
  <c r="P8" i="1"/>
  <c r="P12" i="1"/>
  <c r="P5" i="1"/>
  <c r="P9" i="1"/>
  <c r="P6" i="1"/>
  <c r="P10" i="1"/>
  <c r="P11" i="1"/>
  <c r="P7" i="1"/>
</calcChain>
</file>

<file path=xl/sharedStrings.xml><?xml version="1.0" encoding="utf-8"?>
<sst xmlns="http://schemas.openxmlformats.org/spreadsheetml/2006/main" count="105" uniqueCount="96">
  <si>
    <t>MANUEL</t>
  </si>
  <si>
    <t>Machines</t>
  </si>
  <si>
    <t>N° Commande</t>
  </si>
  <si>
    <t>Client</t>
  </si>
  <si>
    <t>Lot</t>
  </si>
  <si>
    <t>Dépôt</t>
  </si>
  <si>
    <t>Début de prod Date / Heure</t>
  </si>
  <si>
    <t>Qté totale</t>
  </si>
  <si>
    <t>Qté produite</t>
  </si>
  <si>
    <t>Temps restant (hh:mm:ss)</t>
  </si>
  <si>
    <t>Estimation fin prod Date / Heure</t>
  </si>
  <si>
    <t>% traité</t>
  </si>
  <si>
    <t>Dossier suivant</t>
  </si>
  <si>
    <t>SERVICE</t>
  </si>
  <si>
    <t>ATELIER</t>
  </si>
  <si>
    <t>MSP1</t>
  </si>
  <si>
    <t>MSP2</t>
  </si>
  <si>
    <t>MSP3</t>
  </si>
  <si>
    <t>MSP4</t>
  </si>
  <si>
    <t>MSP5</t>
  </si>
  <si>
    <t>MSP6</t>
  </si>
  <si>
    <t>MSP7</t>
  </si>
  <si>
    <t>MSF 3000</t>
  </si>
  <si>
    <t>NEOPOST</t>
  </si>
  <si>
    <t>Cadence réglée machine</t>
  </si>
  <si>
    <t>Equipe Matin</t>
  </si>
  <si>
    <t>Equipe après-midi</t>
  </si>
  <si>
    <t>Remarques</t>
  </si>
  <si>
    <t>Cadences Réelles matin</t>
  </si>
  <si>
    <t>Cadence réelle après-midi</t>
  </si>
  <si>
    <t>SITUATION DE PRODUCTION ATELIER</t>
  </si>
  <si>
    <t>à</t>
  </si>
  <si>
    <t>Mis à jour le</t>
  </si>
  <si>
    <t>DUPLO 2</t>
  </si>
  <si>
    <t>NC RIVIERA</t>
  </si>
  <si>
    <t>DUPLO 1</t>
  </si>
  <si>
    <t>DOS CARRE COLLE (BQ470)</t>
  </si>
  <si>
    <t>Engie Guide B</t>
  </si>
  <si>
    <t>LOMBARDI</t>
  </si>
  <si>
    <t>BUT</t>
  </si>
  <si>
    <t>MASSICOT</t>
  </si>
  <si>
    <t xml:space="preserve">BUT </t>
  </si>
  <si>
    <t>Julien  L</t>
  </si>
  <si>
    <t>PLIEUSE STAHL</t>
  </si>
  <si>
    <t>SPA GRC</t>
  </si>
  <si>
    <t xml:space="preserve">Julien </t>
  </si>
  <si>
    <t>PLIEUSE 52</t>
  </si>
  <si>
    <t>GUK FEUILLE A FEUILLE</t>
  </si>
  <si>
    <t>PLIEUSE 56</t>
  </si>
  <si>
    <t>calage</t>
  </si>
  <si>
    <t>MEDIAPRISM</t>
  </si>
  <si>
    <t xml:space="preserve">intérim </t>
  </si>
  <si>
    <t>BOWE</t>
  </si>
  <si>
    <t>en cours</t>
  </si>
  <si>
    <t>BSI CORA</t>
  </si>
  <si>
    <t>Maria</t>
  </si>
  <si>
    <t>DUPLO RAINEUSE</t>
  </si>
  <si>
    <t>en panne</t>
  </si>
  <si>
    <t>ORANGE XCELL</t>
  </si>
  <si>
    <t>TECNAU 2</t>
  </si>
  <si>
    <t>Bobine 2 de 30000 à 60000</t>
  </si>
  <si>
    <t>SNSM</t>
  </si>
  <si>
    <t>bobine 1 1 à 30000</t>
  </si>
  <si>
    <t>TECNAU 1</t>
  </si>
  <si>
    <t>AREAS</t>
  </si>
  <si>
    <t>LBP CROSS</t>
  </si>
  <si>
    <t>Marcelle</t>
  </si>
  <si>
    <t>HUNKELER</t>
  </si>
  <si>
    <t>Nom du client</t>
  </si>
  <si>
    <t>Estimation fin prod Date / Heure (jj/mm/aaaa hh:mm)</t>
  </si>
  <si>
    <t>Cadence estimée</t>
  </si>
  <si>
    <t>Qte produite</t>
  </si>
  <si>
    <t>Date/Heure début façonnage (jj/mm/aaaa hh:mm)</t>
  </si>
  <si>
    <t>Dossiers à tourner</t>
  </si>
  <si>
    <t>Equipe</t>
  </si>
  <si>
    <t>PLANNING FACONNAGE</t>
  </si>
  <si>
    <t>exemple</t>
  </si>
  <si>
    <t>Premier de l'An 2017</t>
  </si>
  <si>
    <t>Épiphanie 2017</t>
  </si>
  <si>
    <t>Saint Valentin 2017</t>
  </si>
  <si>
    <t>Mardi Gras 2017</t>
  </si>
  <si>
    <t>Pâques 2017</t>
  </si>
  <si>
    <t>Dimanche de Pâques 2017</t>
  </si>
  <si>
    <t>Lundi de Pâques 2017</t>
  </si>
  <si>
    <t>Fête du travail 2017</t>
  </si>
  <si>
    <t>Victoire 1945 2017</t>
  </si>
  <si>
    <t>Ascension 2017</t>
  </si>
  <si>
    <t>Pentecôte 2017</t>
  </si>
  <si>
    <t>Dimanche de Pentecôte 2017</t>
  </si>
  <si>
    <t>Lundi de Pentecôte 2017</t>
  </si>
  <si>
    <t>Fête Nationale 2017</t>
  </si>
  <si>
    <t>Assomption 2017</t>
  </si>
  <si>
    <t>Toussaint 2017</t>
  </si>
  <si>
    <t>Armistice de 1918 2017</t>
  </si>
  <si>
    <t>Noël 2017</t>
  </si>
  <si>
    <t>Saint-Sylvestre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</si>
</sst>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9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3" tint="-0.49998474074526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lightUp"/>
    </fill>
  </fills>
  <borders count="6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 style="medium">
        <color indexed="64"/>
      </right>
      <top/>
      <bottom/>
      <diagonal/>
    </border>
    <border>
      <left/>
      <right style="medium">
        <color theme="0"/>
      </right>
      <top/>
      <bottom/>
      <diagonal/>
    </border>
    <border>
      <left style="medium">
        <color indexed="64"/>
      </left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indexed="64"/>
      </right>
      <top style="medium">
        <color theme="0"/>
      </top>
      <bottom/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/>
      <diagonal/>
    </border>
    <border>
      <left style="medium">
        <color indexed="64"/>
      </left>
      <right style="medium">
        <color theme="0"/>
      </right>
      <top style="medium">
        <color theme="0"/>
      </top>
      <bottom/>
      <diagonal/>
    </border>
    <border>
      <left/>
      <right/>
      <top style="medium">
        <color indexed="64"/>
      </top>
      <bottom style="medium">
        <color theme="0"/>
      </bottom>
      <diagonal/>
    </border>
    <border>
      <left style="medium">
        <color indexed="64"/>
      </left>
      <right/>
      <top style="medium">
        <color indexed="64"/>
      </top>
      <bottom style="medium">
        <color theme="0"/>
      </bottom>
      <diagonal/>
    </border>
  </borders>
  <cellStyleXfs count="2">
    <xf numFmtId="0" fontId="0" fillId="0" borderId="0"/>
    <xf numFmtId="9" fontId="7" fillId="0" borderId="0" applyFont="0" applyFill="0" applyBorder="0" applyAlignment="0" applyProtection="0"/>
  </cellStyleXfs>
  <cellXfs count="191">
    <xf numFmtId="0" fontId="0" fillId="0" borderId="0" xfId="0"/>
    <xf numFmtId="22" fontId="0" fillId="0" borderId="0" xfId="0" applyNumberFormat="1"/>
    <xf numFmtId="0" fontId="0" fillId="0" borderId="0" xfId="0" applyProtection="1">
      <protection hidden="1"/>
    </xf>
    <xf numFmtId="0" fontId="0" fillId="0" borderId="0" xfId="0" applyNumberFormat="1"/>
    <xf numFmtId="0" fontId="1" fillId="2" borderId="9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22" fontId="1" fillId="2" borderId="3" xfId="0" applyNumberFormat="1" applyFont="1" applyFill="1" applyBorder="1" applyAlignment="1">
      <alignment horizontal="center" vertical="center" wrapText="1"/>
    </xf>
    <xf numFmtId="22" fontId="1" fillId="2" borderId="2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9" fontId="0" fillId="4" borderId="1" xfId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0" fontId="0" fillId="4" borderId="1" xfId="0" applyFill="1" applyBorder="1" applyAlignment="1" applyProtection="1">
      <alignment horizontal="center" vertical="center" wrapText="1"/>
    </xf>
    <xf numFmtId="16" fontId="0" fillId="4" borderId="1" xfId="0" applyNumberFormat="1" applyFill="1" applyBorder="1" applyAlignment="1" applyProtection="1">
      <alignment horizontal="center" vertical="center" wrapText="1"/>
    </xf>
    <xf numFmtId="22" fontId="0" fillId="4" borderId="1" xfId="0" applyNumberFormat="1" applyFill="1" applyBorder="1" applyAlignment="1" applyProtection="1">
      <alignment horizontal="center" vertical="center" wrapText="1"/>
    </xf>
    <xf numFmtId="22" fontId="0" fillId="5" borderId="1" xfId="0" applyNumberFormat="1" applyFill="1" applyBorder="1" applyAlignment="1">
      <alignment horizontal="center" vertical="center"/>
    </xf>
    <xf numFmtId="9" fontId="0" fillId="5" borderId="1" xfId="1" applyFont="1" applyFill="1" applyBorder="1" applyAlignment="1">
      <alignment horizontal="center" vertical="center"/>
    </xf>
    <xf numFmtId="0" fontId="0" fillId="4" borderId="1" xfId="0" applyFont="1" applyFill="1" applyBorder="1" applyAlignment="1" applyProtection="1">
      <alignment horizontal="center" vertical="center" wrapText="1"/>
    </xf>
    <xf numFmtId="16" fontId="0" fillId="4" borderId="1" xfId="0" applyNumberFormat="1" applyFont="1" applyFill="1" applyBorder="1" applyAlignment="1" applyProtection="1">
      <alignment horizontal="center" vertical="center" wrapText="1"/>
    </xf>
    <xf numFmtId="22" fontId="0" fillId="4" borderId="1" xfId="0" applyNumberFormat="1" applyFont="1" applyFill="1" applyBorder="1" applyAlignment="1" applyProtection="1">
      <alignment horizontal="center" vertical="center" wrapText="1"/>
    </xf>
    <xf numFmtId="0" fontId="8" fillId="4" borderId="1" xfId="0" applyFont="1" applyFill="1" applyBorder="1" applyAlignment="1" applyProtection="1">
      <alignment horizontal="center" vertical="center" wrapText="1"/>
    </xf>
    <xf numFmtId="0" fontId="6" fillId="4" borderId="1" xfId="0" applyFont="1" applyFill="1" applyBorder="1" applyAlignment="1" applyProtection="1">
      <alignment horizontal="center" vertical="center" wrapText="1"/>
    </xf>
    <xf numFmtId="0" fontId="2" fillId="6" borderId="1" xfId="0" applyFont="1" applyFill="1" applyBorder="1" applyAlignment="1">
      <alignment horizontal="center"/>
    </xf>
    <xf numFmtId="22" fontId="8" fillId="4" borderId="1" xfId="0" applyNumberFormat="1" applyFont="1" applyFill="1" applyBorder="1" applyAlignment="1" applyProtection="1">
      <alignment horizontal="center" vertical="center" wrapText="1"/>
    </xf>
    <xf numFmtId="0" fontId="2" fillId="3" borderId="10" xfId="0" applyFont="1" applyFill="1" applyBorder="1" applyAlignment="1">
      <alignment horizontal="center"/>
    </xf>
    <xf numFmtId="46" fontId="0" fillId="5" borderId="10" xfId="0" applyNumberFormat="1" applyFill="1" applyBorder="1" applyAlignment="1">
      <alignment horizontal="center" vertical="center"/>
    </xf>
    <xf numFmtId="22" fontId="0" fillId="5" borderId="10" xfId="0" applyNumberFormat="1" applyFill="1" applyBorder="1" applyAlignment="1">
      <alignment horizontal="center" vertical="center"/>
    </xf>
    <xf numFmtId="9" fontId="0" fillId="5" borderId="10" xfId="1" applyFont="1" applyFill="1" applyBorder="1" applyAlignment="1">
      <alignment horizontal="center" vertical="center"/>
    </xf>
    <xf numFmtId="9" fontId="0" fillId="4" borderId="10" xfId="1" applyFont="1" applyFill="1" applyBorder="1" applyAlignment="1">
      <alignment horizontal="center" vertical="center"/>
    </xf>
    <xf numFmtId="0" fontId="0" fillId="0" borderId="15" xfId="0" applyBorder="1"/>
    <xf numFmtId="0" fontId="8" fillId="0" borderId="15" xfId="0" applyFont="1" applyBorder="1"/>
    <xf numFmtId="9" fontId="0" fillId="4" borderId="1" xfId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16" fontId="8" fillId="4" borderId="1" xfId="0" applyNumberFormat="1" applyFont="1" applyFill="1" applyBorder="1" applyAlignment="1" applyProtection="1">
      <alignment horizontal="center" vertical="center" wrapText="1"/>
    </xf>
    <xf numFmtId="0" fontId="10" fillId="4" borderId="1" xfId="0" applyFont="1" applyFill="1" applyBorder="1" applyAlignment="1" applyProtection="1">
      <alignment horizontal="center" vertical="center" wrapText="1"/>
    </xf>
    <xf numFmtId="9" fontId="6" fillId="4" borderId="1" xfId="1" applyFont="1" applyFill="1" applyBorder="1" applyAlignment="1">
      <alignment horizontal="center" vertical="center" wrapText="1"/>
    </xf>
    <xf numFmtId="9" fontId="7" fillId="4" borderId="1" xfId="1" applyFont="1" applyFill="1" applyBorder="1" applyAlignment="1">
      <alignment horizontal="center" vertical="center" wrapText="1"/>
    </xf>
    <xf numFmtId="0" fontId="8" fillId="0" borderId="14" xfId="0" applyFont="1" applyBorder="1"/>
    <xf numFmtId="14" fontId="3" fillId="0" borderId="6" xfId="0" applyNumberFormat="1" applyFont="1" applyFill="1" applyBorder="1" applyAlignment="1" applyProtection="1">
      <alignment vertical="center"/>
    </xf>
    <xf numFmtId="0" fontId="3" fillId="7" borderId="6" xfId="0" applyNumberFormat="1" applyFont="1" applyFill="1" applyBorder="1" applyAlignment="1" applyProtection="1">
      <alignment horizontal="center" vertical="center"/>
    </xf>
    <xf numFmtId="20" fontId="3" fillId="0" borderId="6" xfId="0" applyNumberFormat="1" applyFont="1" applyFill="1" applyBorder="1" applyAlignment="1" applyProtection="1">
      <alignment horizontal="center" vertical="center"/>
    </xf>
    <xf numFmtId="0" fontId="3" fillId="7" borderId="13" xfId="0" applyFont="1" applyFill="1" applyBorder="1" applyAlignment="1" applyProtection="1">
      <alignment vertical="center"/>
    </xf>
    <xf numFmtId="0" fontId="3" fillId="7" borderId="11" xfId="0" applyFont="1" applyFill="1" applyBorder="1" applyAlignment="1" applyProtection="1">
      <alignment vertical="center" wrapText="1"/>
    </xf>
    <xf numFmtId="0" fontId="3" fillId="7" borderId="11" xfId="0" applyFont="1" applyFill="1" applyBorder="1" applyAlignment="1" applyProtection="1">
      <alignment vertical="center"/>
    </xf>
    <xf numFmtId="0" fontId="3" fillId="7" borderId="12" xfId="0" applyFont="1" applyFill="1" applyBorder="1" applyAlignment="1" applyProtection="1">
      <alignment vertical="center"/>
    </xf>
    <xf numFmtId="0" fontId="11" fillId="0" borderId="0" xfId="0" applyFont="1"/>
    <xf numFmtId="9" fontId="7" fillId="4" borderId="10" xfId="1" applyFont="1" applyFill="1" applyBorder="1" applyAlignment="1">
      <alignment horizontal="center" vertical="center" wrapText="1"/>
    </xf>
    <xf numFmtId="0" fontId="7" fillId="4" borderId="10" xfId="0" applyFont="1" applyFill="1" applyBorder="1" applyAlignment="1" applyProtection="1">
      <alignment horizontal="center" vertical="center" wrapText="1"/>
    </xf>
    <xf numFmtId="9" fontId="7" fillId="4" borderId="10" xfId="1" applyFont="1" applyFill="1" applyBorder="1" applyAlignment="1">
      <alignment horizontal="center" vertical="center"/>
    </xf>
    <xf numFmtId="0" fontId="7" fillId="4" borderId="1" xfId="0" applyFont="1" applyFill="1" applyBorder="1" applyAlignment="1" applyProtection="1">
      <alignment horizontal="center" vertical="center" wrapText="1"/>
    </xf>
    <xf numFmtId="9" fontId="7" fillId="4" borderId="1" xfId="1" applyFont="1" applyFill="1" applyBorder="1" applyAlignment="1">
      <alignment horizontal="center" vertical="center"/>
    </xf>
    <xf numFmtId="0" fontId="8" fillId="0" borderId="15" xfId="0" applyFont="1" applyBorder="1" applyAlignment="1">
      <alignment horizontal="center"/>
    </xf>
    <xf numFmtId="14" fontId="0" fillId="8" borderId="19" xfId="0" applyNumberFormat="1" applyFill="1" applyBorder="1"/>
    <xf numFmtId="9" fontId="0" fillId="8" borderId="20" xfId="0" applyNumberFormat="1" applyFill="1" applyBorder="1"/>
    <xf numFmtId="22" fontId="0" fillId="8" borderId="20" xfId="0" applyNumberFormat="1" applyFill="1" applyBorder="1"/>
    <xf numFmtId="46" fontId="0" fillId="8" borderId="20" xfId="0" applyNumberFormat="1" applyFill="1" applyBorder="1"/>
    <xf numFmtId="0" fontId="0" fillId="8" borderId="20" xfId="0" applyFill="1" applyBorder="1"/>
    <xf numFmtId="20" fontId="2" fillId="8" borderId="20" xfId="0" applyNumberFormat="1" applyFont="1" applyFill="1" applyBorder="1" applyAlignment="1">
      <alignment horizontal="center"/>
    </xf>
    <xf numFmtId="0" fontId="2" fillId="8" borderId="20" xfId="0" applyFont="1" applyFill="1" applyBorder="1" applyAlignment="1">
      <alignment horizontal="center"/>
    </xf>
    <xf numFmtId="14" fontId="2" fillId="8" borderId="20" xfId="0" applyNumberFormat="1" applyFont="1" applyFill="1" applyBorder="1" applyAlignment="1">
      <alignment horizontal="center"/>
    </xf>
    <xf numFmtId="0" fontId="2" fillId="8" borderId="21" xfId="0" applyFont="1" applyFill="1" applyBorder="1" applyAlignment="1">
      <alignment horizontal="center" wrapText="1"/>
    </xf>
    <xf numFmtId="0" fontId="2" fillId="9" borderId="22" xfId="0" applyFont="1" applyFill="1" applyBorder="1" applyAlignment="1">
      <alignment horizontal="center"/>
    </xf>
    <xf numFmtId="9" fontId="0" fillId="5" borderId="23" xfId="1" applyNumberFormat="1" applyFont="1" applyFill="1" applyBorder="1" applyAlignment="1">
      <alignment horizontal="center" vertical="center"/>
    </xf>
    <xf numFmtId="22" fontId="0" fillId="5" borderId="24" xfId="0" applyNumberFormat="1" applyFill="1" applyBorder="1" applyAlignment="1">
      <alignment horizontal="center" vertical="center"/>
    </xf>
    <xf numFmtId="46" fontId="0" fillId="5" borderId="24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22" fontId="0" fillId="4" borderId="1" xfId="0" applyNumberForma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4" borderId="25" xfId="0" applyFill="1" applyBorder="1" applyAlignment="1">
      <alignment horizontal="center" vertical="center" wrapText="1"/>
    </xf>
    <xf numFmtId="0" fontId="0" fillId="4" borderId="26" xfId="0" applyFill="1" applyBorder="1" applyAlignment="1">
      <alignment horizontal="center" vertical="center" wrapText="1"/>
    </xf>
    <xf numFmtId="0" fontId="2" fillId="9" borderId="27" xfId="0" applyFont="1" applyFill="1" applyBorder="1" applyAlignment="1">
      <alignment horizontal="center"/>
    </xf>
    <xf numFmtId="0" fontId="2" fillId="9" borderId="1" xfId="0" applyFont="1" applyFill="1" applyBorder="1" applyAlignment="1">
      <alignment horizontal="center" vertical="center"/>
    </xf>
    <xf numFmtId="0" fontId="2" fillId="9" borderId="28" xfId="0" applyFont="1" applyFill="1" applyBorder="1" applyAlignment="1">
      <alignment horizontal="center"/>
    </xf>
    <xf numFmtId="9" fontId="0" fillId="5" borderId="14" xfId="1" applyNumberFormat="1" applyFont="1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22" fontId="0" fillId="4" borderId="10" xfId="0" applyNumberFormat="1" applyFill="1" applyBorder="1" applyAlignment="1">
      <alignment horizontal="center" vertical="center" wrapText="1"/>
    </xf>
    <xf numFmtId="0" fontId="0" fillId="4" borderId="10" xfId="0" applyFill="1" applyBorder="1" applyAlignment="1">
      <alignment horizontal="center" vertical="center" wrapText="1"/>
    </xf>
    <xf numFmtId="0" fontId="0" fillId="4" borderId="29" xfId="0" applyFill="1" applyBorder="1" applyAlignment="1">
      <alignment horizontal="center" vertical="center" wrapText="1"/>
    </xf>
    <xf numFmtId="0" fontId="0" fillId="4" borderId="30" xfId="0" applyFill="1" applyBorder="1" applyAlignment="1">
      <alignment horizontal="center" vertical="center" wrapText="1"/>
    </xf>
    <xf numFmtId="0" fontId="2" fillId="9" borderId="31" xfId="0" applyFont="1" applyFill="1" applyBorder="1" applyAlignment="1">
      <alignment horizontal="center"/>
    </xf>
    <xf numFmtId="0" fontId="2" fillId="9" borderId="10" xfId="0" applyFont="1" applyFill="1" applyBorder="1" applyAlignment="1">
      <alignment horizontal="center" vertical="center"/>
    </xf>
    <xf numFmtId="0" fontId="2" fillId="9" borderId="32" xfId="0" applyFont="1" applyFill="1" applyBorder="1" applyAlignment="1">
      <alignment horizontal="center"/>
    </xf>
    <xf numFmtId="0" fontId="0" fillId="4" borderId="24" xfId="0" applyFill="1" applyBorder="1" applyAlignment="1">
      <alignment horizontal="center" vertical="center"/>
    </xf>
    <xf numFmtId="22" fontId="0" fillId="4" borderId="24" xfId="0" applyNumberFormat="1" applyFill="1" applyBorder="1" applyAlignment="1">
      <alignment horizontal="center" vertical="center" wrapText="1"/>
    </xf>
    <xf numFmtId="0" fontId="0" fillId="4" borderId="24" xfId="0" applyFill="1" applyBorder="1" applyAlignment="1">
      <alignment horizontal="center" vertical="center" wrapText="1"/>
    </xf>
    <xf numFmtId="0" fontId="0" fillId="4" borderId="33" xfId="0" applyFill="1" applyBorder="1" applyAlignment="1">
      <alignment horizontal="center" vertical="center" wrapText="1"/>
    </xf>
    <xf numFmtId="0" fontId="0" fillId="4" borderId="16" xfId="0" applyFill="1" applyBorder="1" applyAlignment="1">
      <alignment horizontal="center" vertical="center" wrapText="1"/>
    </xf>
    <xf numFmtId="0" fontId="2" fillId="9" borderId="8" xfId="0" applyFont="1" applyFill="1" applyBorder="1" applyAlignment="1">
      <alignment horizontal="center"/>
    </xf>
    <xf numFmtId="0" fontId="2" fillId="9" borderId="24" xfId="0" applyFont="1" applyFill="1" applyBorder="1" applyAlignment="1">
      <alignment horizontal="center" vertical="center"/>
    </xf>
    <xf numFmtId="0" fontId="2" fillId="9" borderId="12" xfId="0" applyFont="1" applyFill="1" applyBorder="1" applyAlignment="1">
      <alignment horizontal="center"/>
    </xf>
    <xf numFmtId="9" fontId="0" fillId="5" borderId="34" xfId="1" applyNumberFormat="1" applyFont="1" applyFill="1" applyBorder="1" applyAlignment="1">
      <alignment horizontal="center" vertical="center"/>
    </xf>
    <xf numFmtId="22" fontId="0" fillId="5" borderId="35" xfId="0" applyNumberFormat="1" applyFill="1" applyBorder="1" applyAlignment="1">
      <alignment horizontal="center" vertical="center"/>
    </xf>
    <xf numFmtId="46" fontId="0" fillId="5" borderId="35" xfId="0" applyNumberFormat="1" applyFill="1" applyBorder="1" applyAlignment="1">
      <alignment horizontal="center" vertical="center"/>
    </xf>
    <xf numFmtId="0" fontId="0" fillId="4" borderId="35" xfId="0" applyFill="1" applyBorder="1" applyAlignment="1">
      <alignment horizontal="center" vertical="center"/>
    </xf>
    <xf numFmtId="22" fontId="0" fillId="4" borderId="35" xfId="0" applyNumberFormat="1" applyFill="1" applyBorder="1" applyAlignment="1">
      <alignment horizontal="center" vertical="center" wrapText="1"/>
    </xf>
    <xf numFmtId="0" fontId="0" fillId="4" borderId="35" xfId="0" applyFill="1" applyBorder="1" applyAlignment="1">
      <alignment horizontal="center" vertical="center" wrapText="1"/>
    </xf>
    <xf numFmtId="0" fontId="0" fillId="4" borderId="36" xfId="0" applyFill="1" applyBorder="1" applyAlignment="1">
      <alignment horizontal="center" vertical="center" wrapText="1"/>
    </xf>
    <xf numFmtId="0" fontId="0" fillId="4" borderId="37" xfId="0" applyFill="1" applyBorder="1" applyAlignment="1">
      <alignment horizontal="center" vertical="center" wrapText="1"/>
    </xf>
    <xf numFmtId="0" fontId="2" fillId="9" borderId="11" xfId="0" applyFont="1" applyFill="1" applyBorder="1" applyAlignment="1">
      <alignment horizontal="center"/>
    </xf>
    <xf numFmtId="0" fontId="2" fillId="9" borderId="38" xfId="0" applyFont="1" applyFill="1" applyBorder="1" applyAlignment="1">
      <alignment horizontal="center" vertical="center"/>
    </xf>
    <xf numFmtId="0" fontId="2" fillId="9" borderId="3" xfId="0" applyFont="1" applyFill="1" applyBorder="1" applyAlignment="1">
      <alignment horizontal="center" vertical="center"/>
    </xf>
    <xf numFmtId="0" fontId="2" fillId="10" borderId="19" xfId="0" applyFont="1" applyFill="1" applyBorder="1" applyAlignment="1">
      <alignment horizontal="center"/>
    </xf>
    <xf numFmtId="9" fontId="0" fillId="10" borderId="20" xfId="1" applyNumberFormat="1" applyFont="1" applyFill="1" applyBorder="1" applyAlignment="1">
      <alignment horizontal="center" vertical="center"/>
    </xf>
    <xf numFmtId="22" fontId="0" fillId="10" borderId="20" xfId="0" applyNumberFormat="1" applyFill="1" applyBorder="1" applyAlignment="1">
      <alignment horizontal="center" vertical="center"/>
    </xf>
    <xf numFmtId="46" fontId="0" fillId="10" borderId="20" xfId="0" applyNumberFormat="1" applyFill="1" applyBorder="1" applyAlignment="1">
      <alignment horizontal="center" vertical="center"/>
    </xf>
    <xf numFmtId="0" fontId="0" fillId="10" borderId="20" xfId="0" applyFill="1" applyBorder="1" applyAlignment="1">
      <alignment horizontal="center" vertical="center"/>
    </xf>
    <xf numFmtId="22" fontId="0" fillId="10" borderId="20" xfId="0" applyNumberFormat="1" applyFill="1" applyBorder="1" applyAlignment="1">
      <alignment horizontal="center" vertical="center" wrapText="1"/>
    </xf>
    <xf numFmtId="0" fontId="0" fillId="10" borderId="20" xfId="0" applyFill="1" applyBorder="1" applyAlignment="1">
      <alignment horizontal="center" vertical="center" wrapText="1"/>
    </xf>
    <xf numFmtId="0" fontId="2" fillId="10" borderId="20" xfId="0" applyFont="1" applyFill="1" applyBorder="1" applyAlignment="1">
      <alignment horizontal="center"/>
    </xf>
    <xf numFmtId="0" fontId="2" fillId="10" borderId="20" xfId="0" applyFont="1" applyFill="1" applyBorder="1" applyAlignment="1">
      <alignment horizontal="center" vertical="center"/>
    </xf>
    <xf numFmtId="0" fontId="2" fillId="10" borderId="39" xfId="0" applyFont="1" applyFill="1" applyBorder="1" applyAlignment="1">
      <alignment horizontal="center" vertical="center" wrapText="1"/>
    </xf>
    <xf numFmtId="0" fontId="2" fillId="9" borderId="40" xfId="0" applyFont="1" applyFill="1" applyBorder="1" applyAlignment="1">
      <alignment horizontal="center"/>
    </xf>
    <xf numFmtId="9" fontId="0" fillId="5" borderId="41" xfId="1" applyNumberFormat="1" applyFont="1" applyFill="1" applyBorder="1" applyAlignment="1">
      <alignment horizontal="center" vertical="center"/>
    </xf>
    <xf numFmtId="22" fontId="0" fillId="5" borderId="42" xfId="0" applyNumberFormat="1" applyFill="1" applyBorder="1" applyAlignment="1">
      <alignment horizontal="center" vertical="center"/>
    </xf>
    <xf numFmtId="46" fontId="0" fillId="5" borderId="42" xfId="0" applyNumberForma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22" fontId="0" fillId="4" borderId="3" xfId="0" applyNumberFormat="1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0" fillId="4" borderId="43" xfId="0" applyFill="1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 wrapText="1"/>
    </xf>
    <xf numFmtId="0" fontId="2" fillId="9" borderId="44" xfId="0" applyFont="1" applyFill="1" applyBorder="1" applyAlignment="1">
      <alignment horizontal="center"/>
    </xf>
    <xf numFmtId="0" fontId="2" fillId="9" borderId="45" xfId="0" applyFont="1" applyFill="1" applyBorder="1" applyAlignment="1">
      <alignment horizontal="center"/>
    </xf>
    <xf numFmtId="0" fontId="0" fillId="4" borderId="38" xfId="0" applyFill="1" applyBorder="1" applyAlignment="1">
      <alignment horizontal="center" vertical="center"/>
    </xf>
    <xf numFmtId="22" fontId="0" fillId="4" borderId="38" xfId="0" applyNumberFormat="1" applyFill="1" applyBorder="1" applyAlignment="1">
      <alignment horizontal="center" vertical="center" wrapText="1"/>
    </xf>
    <xf numFmtId="0" fontId="0" fillId="4" borderId="38" xfId="0" applyFill="1" applyBorder="1" applyAlignment="1">
      <alignment horizontal="center" vertical="center" wrapText="1"/>
    </xf>
    <xf numFmtId="0" fontId="0" fillId="4" borderId="46" xfId="0" applyFill="1" applyBorder="1" applyAlignment="1">
      <alignment horizontal="center" vertical="center" wrapText="1"/>
    </xf>
    <xf numFmtId="0" fontId="0" fillId="4" borderId="47" xfId="0" applyFill="1" applyBorder="1" applyAlignment="1">
      <alignment horizontal="center" vertical="center" wrapText="1"/>
    </xf>
    <xf numFmtId="0" fontId="2" fillId="9" borderId="48" xfId="0" applyFont="1" applyFill="1" applyBorder="1" applyAlignment="1">
      <alignment horizontal="center"/>
    </xf>
    <xf numFmtId="0" fontId="2" fillId="9" borderId="49" xfId="0" applyFont="1" applyFill="1" applyBorder="1" applyAlignment="1">
      <alignment horizontal="center"/>
    </xf>
    <xf numFmtId="0" fontId="0" fillId="4" borderId="50" xfId="0" applyFill="1" applyBorder="1" applyAlignment="1">
      <alignment horizontal="center" vertical="center"/>
    </xf>
    <xf numFmtId="22" fontId="0" fillId="4" borderId="50" xfId="0" applyNumberFormat="1" applyFill="1" applyBorder="1" applyAlignment="1">
      <alignment horizontal="center" vertical="center" wrapText="1"/>
    </xf>
    <xf numFmtId="0" fontId="0" fillId="4" borderId="50" xfId="0" applyFill="1" applyBorder="1" applyAlignment="1">
      <alignment horizontal="center" vertical="center" wrapText="1"/>
    </xf>
    <xf numFmtId="0" fontId="0" fillId="4" borderId="51" xfId="0" applyFill="1" applyBorder="1" applyAlignment="1">
      <alignment horizontal="center" vertical="center" wrapText="1"/>
    </xf>
    <xf numFmtId="0" fontId="0" fillId="4" borderId="17" xfId="0" applyFill="1" applyBorder="1" applyAlignment="1">
      <alignment horizontal="center" vertical="center" wrapText="1"/>
    </xf>
    <xf numFmtId="0" fontId="2" fillId="9" borderId="52" xfId="0" applyFont="1" applyFill="1" applyBorder="1" applyAlignment="1">
      <alignment horizontal="center"/>
    </xf>
    <xf numFmtId="0" fontId="8" fillId="4" borderId="10" xfId="0" applyFont="1" applyFill="1" applyBorder="1" applyAlignment="1">
      <alignment horizontal="center" vertical="center"/>
    </xf>
    <xf numFmtId="22" fontId="8" fillId="4" borderId="10" xfId="0" applyNumberFormat="1" applyFont="1" applyFill="1" applyBorder="1" applyAlignment="1">
      <alignment horizontal="center" vertical="center" wrapText="1"/>
    </xf>
    <xf numFmtId="0" fontId="8" fillId="4" borderId="10" xfId="0" applyFont="1" applyFill="1" applyBorder="1" applyAlignment="1">
      <alignment horizontal="center" vertical="center" wrapText="1"/>
    </xf>
    <xf numFmtId="0" fontId="8" fillId="4" borderId="29" xfId="0" applyFont="1" applyFill="1" applyBorder="1" applyAlignment="1">
      <alignment horizontal="center" vertical="center" wrapText="1"/>
    </xf>
    <xf numFmtId="0" fontId="8" fillId="4" borderId="30" xfId="0" applyFont="1" applyFill="1" applyBorder="1" applyAlignment="1">
      <alignment horizontal="center" vertical="center" wrapText="1"/>
    </xf>
    <xf numFmtId="3" fontId="0" fillId="4" borderId="10" xfId="0" applyNumberFormat="1" applyFill="1" applyBorder="1" applyAlignment="1">
      <alignment horizontal="center" vertical="center"/>
    </xf>
    <xf numFmtId="3" fontId="10" fillId="4" borderId="10" xfId="0" applyNumberFormat="1" applyFont="1" applyFill="1" applyBorder="1" applyAlignment="1">
      <alignment horizontal="center" vertical="center"/>
    </xf>
    <xf numFmtId="22" fontId="10" fillId="4" borderId="10" xfId="0" applyNumberFormat="1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10" fillId="4" borderId="29" xfId="0" applyFont="1" applyFill="1" applyBorder="1" applyAlignment="1">
      <alignment horizontal="center" vertical="center" wrapText="1"/>
    </xf>
    <xf numFmtId="0" fontId="10" fillId="4" borderId="30" xfId="0" applyFont="1" applyFill="1" applyBorder="1" applyAlignment="1">
      <alignment horizontal="center" vertical="center" wrapText="1"/>
    </xf>
    <xf numFmtId="0" fontId="0" fillId="9" borderId="31" xfId="0" applyFont="1" applyFill="1" applyBorder="1" applyAlignment="1">
      <alignment horizontal="center"/>
    </xf>
    <xf numFmtId="0" fontId="1" fillId="2" borderId="53" xfId="0" applyFont="1" applyFill="1" applyBorder="1" applyAlignment="1">
      <alignment horizontal="center" vertical="center" wrapText="1"/>
    </xf>
    <xf numFmtId="0" fontId="1" fillId="2" borderId="53" xfId="0" applyFont="1" applyFill="1" applyBorder="1" applyAlignment="1">
      <alignment vertical="center" wrapText="1"/>
    </xf>
    <xf numFmtId="0" fontId="1" fillId="2" borderId="55" xfId="0" applyFont="1" applyFill="1" applyBorder="1" applyAlignment="1">
      <alignment horizontal="center" vertical="center" wrapText="1"/>
    </xf>
    <xf numFmtId="0" fontId="1" fillId="2" borderId="62" xfId="0" applyFont="1" applyFill="1" applyBorder="1" applyAlignment="1">
      <alignment horizontal="center" vertical="center" wrapText="1"/>
    </xf>
    <xf numFmtId="20" fontId="0" fillId="0" borderId="0" xfId="0" applyNumberFormat="1"/>
    <xf numFmtId="0" fontId="1" fillId="2" borderId="4" xfId="0" applyNumberFormat="1" applyFont="1" applyFill="1" applyBorder="1" applyAlignment="1">
      <alignment horizontal="center" vertical="center" wrapText="1"/>
    </xf>
    <xf numFmtId="0" fontId="0" fillId="5" borderId="1" xfId="0" applyNumberFormat="1" applyFill="1" applyBorder="1" applyAlignment="1">
      <alignment horizontal="center" vertical="center"/>
    </xf>
    <xf numFmtId="0" fontId="3" fillId="7" borderId="11" xfId="0" applyNumberFormat="1" applyFont="1" applyFill="1" applyBorder="1" applyAlignment="1" applyProtection="1">
      <alignment vertical="center"/>
    </xf>
    <xf numFmtId="0" fontId="6" fillId="4" borderId="10" xfId="0" applyFont="1" applyFill="1" applyBorder="1" applyAlignment="1" applyProtection="1">
      <alignment horizontal="center" vertical="center" wrapText="1"/>
    </xf>
    <xf numFmtId="22" fontId="6" fillId="4" borderId="10" xfId="0" applyNumberFormat="1" applyFont="1" applyFill="1" applyBorder="1" applyAlignment="1" applyProtection="1">
      <alignment horizontal="center" vertical="center" wrapText="1"/>
    </xf>
    <xf numFmtId="14" fontId="0" fillId="0" borderId="0" xfId="0" applyNumberFormat="1"/>
    <xf numFmtId="46" fontId="0" fillId="4" borderId="1" xfId="1" applyNumberFormat="1" applyFont="1" applyFill="1" applyBorder="1" applyAlignment="1">
      <alignment horizontal="center" vertical="center"/>
    </xf>
    <xf numFmtId="0" fontId="3" fillId="7" borderId="13" xfId="0" applyFont="1" applyFill="1" applyBorder="1" applyAlignment="1" applyProtection="1">
      <alignment horizontal="right" vertical="center"/>
    </xf>
    <xf numFmtId="0" fontId="3" fillId="7" borderId="11" xfId="0" applyFont="1" applyFill="1" applyBorder="1" applyAlignment="1" applyProtection="1">
      <alignment horizontal="right" vertical="center"/>
    </xf>
    <xf numFmtId="0" fontId="3" fillId="7" borderId="12" xfId="0" applyFont="1" applyFill="1" applyBorder="1" applyAlignment="1" applyProtection="1">
      <alignment horizontal="right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textRotation="90"/>
    </xf>
    <xf numFmtId="0" fontId="4" fillId="2" borderId="6" xfId="0" applyFont="1" applyFill="1" applyBorder="1" applyAlignment="1">
      <alignment horizontal="center" vertical="center" textRotation="90"/>
    </xf>
    <xf numFmtId="0" fontId="9" fillId="6" borderId="9" xfId="0" applyFont="1" applyFill="1" applyBorder="1" applyAlignment="1">
      <alignment horizontal="center" vertical="center" textRotation="90"/>
    </xf>
    <xf numFmtId="0" fontId="9" fillId="6" borderId="16" xfId="0" applyFont="1" applyFill="1" applyBorder="1" applyAlignment="1">
      <alignment horizontal="center" vertical="center" textRotation="90"/>
    </xf>
    <xf numFmtId="0" fontId="3" fillId="3" borderId="17" xfId="0" applyFont="1" applyFill="1" applyBorder="1" applyAlignment="1">
      <alignment horizontal="center" vertical="center" textRotation="90"/>
    </xf>
    <xf numFmtId="0" fontId="3" fillId="3" borderId="18" xfId="0" applyFont="1" applyFill="1" applyBorder="1" applyAlignment="1">
      <alignment horizontal="center" vertical="center" textRotation="90"/>
    </xf>
    <xf numFmtId="0" fontId="3" fillId="3" borderId="16" xfId="0" applyFont="1" applyFill="1" applyBorder="1" applyAlignment="1">
      <alignment horizontal="center" vertical="center" textRotation="90"/>
    </xf>
    <xf numFmtId="0" fontId="5" fillId="2" borderId="65" xfId="0" applyFont="1" applyFill="1" applyBorder="1" applyAlignment="1">
      <alignment horizontal="center" vertical="center"/>
    </xf>
    <xf numFmtId="0" fontId="5" fillId="2" borderId="64" xfId="0" applyFont="1" applyFill="1" applyBorder="1" applyAlignment="1">
      <alignment horizontal="center" vertical="center"/>
    </xf>
    <xf numFmtId="0" fontId="2" fillId="9" borderId="17" xfId="0" applyFont="1" applyFill="1" applyBorder="1" applyAlignment="1">
      <alignment horizontal="center" vertical="center" wrapText="1"/>
    </xf>
    <xf numFmtId="0" fontId="2" fillId="9" borderId="18" xfId="0" applyFont="1" applyFill="1" applyBorder="1" applyAlignment="1">
      <alignment horizontal="center" vertical="center" wrapText="1"/>
    </xf>
    <xf numFmtId="0" fontId="2" fillId="9" borderId="37" xfId="0" applyFont="1" applyFill="1" applyBorder="1" applyAlignment="1">
      <alignment horizontal="center" vertical="center" wrapText="1"/>
    </xf>
    <xf numFmtId="0" fontId="1" fillId="2" borderId="63" xfId="0" applyFont="1" applyFill="1" applyBorder="1" applyAlignment="1">
      <alignment horizontal="center" vertical="center" wrapText="1"/>
    </xf>
    <xf numFmtId="0" fontId="1" fillId="2" borderId="56" xfId="0" applyFont="1" applyFill="1" applyBorder="1" applyAlignment="1">
      <alignment horizontal="center" vertical="center" wrapText="1"/>
    </xf>
    <xf numFmtId="22" fontId="1" fillId="2" borderId="57" xfId="0" applyNumberFormat="1" applyFont="1" applyFill="1" applyBorder="1" applyAlignment="1">
      <alignment horizontal="center" vertical="center" wrapText="1"/>
    </xf>
    <xf numFmtId="22" fontId="1" fillId="2" borderId="53" xfId="0" applyNumberFormat="1" applyFont="1" applyFill="1" applyBorder="1" applyAlignment="1">
      <alignment horizontal="center" vertical="center" wrapText="1"/>
    </xf>
    <xf numFmtId="0" fontId="1" fillId="2" borderId="57" xfId="0" applyFont="1" applyFill="1" applyBorder="1" applyAlignment="1">
      <alignment horizontal="center" vertical="center" wrapText="1"/>
    </xf>
    <xf numFmtId="0" fontId="1" fillId="2" borderId="53" xfId="0" applyFont="1" applyFill="1" applyBorder="1" applyAlignment="1">
      <alignment horizontal="center" vertical="center" wrapText="1"/>
    </xf>
    <xf numFmtId="9" fontId="1" fillId="2" borderId="58" xfId="0" applyNumberFormat="1" applyFont="1" applyFill="1" applyBorder="1" applyAlignment="1">
      <alignment horizontal="center" vertical="center" wrapText="1"/>
    </xf>
    <xf numFmtId="9" fontId="1" fillId="2" borderId="54" xfId="0" applyNumberFormat="1" applyFont="1" applyFill="1" applyBorder="1" applyAlignment="1">
      <alignment horizontal="center" vertical="center" wrapText="1"/>
    </xf>
    <xf numFmtId="46" fontId="1" fillId="2" borderId="57" xfId="0" applyNumberFormat="1" applyFont="1" applyFill="1" applyBorder="1" applyAlignment="1">
      <alignment horizontal="center" vertical="center" wrapText="1"/>
    </xf>
    <xf numFmtId="46" fontId="1" fillId="2" borderId="53" xfId="0" applyNumberFormat="1" applyFont="1" applyFill="1" applyBorder="1" applyAlignment="1">
      <alignment horizontal="center" vertical="center" wrapText="1"/>
    </xf>
    <xf numFmtId="0" fontId="1" fillId="2" borderId="61" xfId="0" applyFont="1" applyFill="1" applyBorder="1" applyAlignment="1">
      <alignment horizontal="center" vertical="center" wrapText="1"/>
    </xf>
    <xf numFmtId="0" fontId="1" fillId="2" borderId="60" xfId="0" applyFont="1" applyFill="1" applyBorder="1" applyAlignment="1">
      <alignment horizontal="center" vertical="center" wrapText="1"/>
    </xf>
    <xf numFmtId="0" fontId="1" fillId="2" borderId="59" xfId="0" applyFont="1" applyFill="1" applyBorder="1" applyAlignment="1">
      <alignment horizontal="center" vertical="center" wrapText="1"/>
    </xf>
    <xf numFmtId="0" fontId="0" fillId="5" borderId="10" xfId="0" applyNumberFormat="1" applyFill="1" applyBorder="1" applyAlignment="1">
      <alignment horizontal="center" vertical="center"/>
    </xf>
    <xf numFmtId="22" fontId="6" fillId="4" borderId="1" xfId="0" applyNumberFormat="1" applyFont="1" applyFill="1" applyBorder="1" applyAlignment="1" applyProtection="1">
      <alignment horizontal="center" vertical="center" wrapText="1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Laurent%20-%20Micka&#235;l\Planning%20Fa&#231;onnag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U34"/>
  <sheetViews>
    <sheetView showZeros="0" tabSelected="1" topLeftCell="I1" zoomScale="75" zoomScaleNormal="75" workbookViewId="0">
      <selection activeCell="P4" sqref="P4"/>
    </sheetView>
  </sheetViews>
  <sheetFormatPr baseColWidth="10" defaultRowHeight="15" x14ac:dyDescent="0.25"/>
  <cols>
    <col min="1" max="1" width="5.42578125" customWidth="1"/>
    <col min="2" max="2" width="22.42578125" bestFit="1" customWidth="1"/>
    <col min="3" max="3" width="11.5703125" customWidth="1"/>
    <col min="4" max="4" width="17.7109375" customWidth="1"/>
    <col min="5" max="5" width="8" customWidth="1"/>
    <col min="6" max="6" width="17.42578125" bestFit="1" customWidth="1"/>
    <col min="7" max="7" width="26.28515625" style="1" bestFit="1" customWidth="1"/>
    <col min="8" max="8" width="13.42578125" style="3" bestFit="1" customWidth="1"/>
    <col min="9" max="9" width="14" bestFit="1" customWidth="1"/>
    <col min="10" max="10" width="9.42578125" bestFit="1" customWidth="1"/>
    <col min="11" max="11" width="16.85546875" style="32" customWidth="1"/>
    <col min="12" max="12" width="14.42578125" customWidth="1"/>
    <col min="13" max="13" width="16" customWidth="1"/>
    <col min="14" max="14" width="10.85546875" customWidth="1"/>
    <col min="15" max="15" width="13.5703125" style="3" bestFit="1" customWidth="1"/>
    <col min="16" max="16" width="18" style="1" bestFit="1" customWidth="1"/>
    <col min="17" max="17" width="9" customWidth="1"/>
    <col min="18" max="18" width="32.85546875" customWidth="1"/>
    <col min="19" max="19" width="24.42578125" customWidth="1"/>
  </cols>
  <sheetData>
    <row r="1" spans="1:21" ht="25.5" customHeight="1" x14ac:dyDescent="0.25">
      <c r="A1" s="164" t="s">
        <v>13</v>
      </c>
      <c r="B1" s="162" t="s">
        <v>30</v>
      </c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63"/>
      <c r="Q1" s="163"/>
      <c r="R1" s="163"/>
      <c r="S1" s="163"/>
    </row>
    <row r="2" spans="1:21" ht="45" customHeight="1" thickBot="1" x14ac:dyDescent="0.3">
      <c r="A2" s="165"/>
      <c r="B2" s="4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6" t="s">
        <v>6</v>
      </c>
      <c r="H2" s="5" t="s">
        <v>7</v>
      </c>
      <c r="I2" s="5" t="s">
        <v>8</v>
      </c>
      <c r="J2" s="5" t="s">
        <v>24</v>
      </c>
      <c r="K2" s="9" t="s">
        <v>25</v>
      </c>
      <c r="L2" s="5" t="s">
        <v>28</v>
      </c>
      <c r="M2" s="9" t="s">
        <v>26</v>
      </c>
      <c r="N2" s="9" t="s">
        <v>29</v>
      </c>
      <c r="O2" s="152" t="s">
        <v>9</v>
      </c>
      <c r="P2" s="7" t="s">
        <v>10</v>
      </c>
      <c r="Q2" s="8" t="s">
        <v>11</v>
      </c>
      <c r="R2" s="5" t="s">
        <v>12</v>
      </c>
      <c r="S2" s="5" t="s">
        <v>27</v>
      </c>
      <c r="U2" s="2"/>
    </row>
    <row r="3" spans="1:21" ht="31.5" customHeight="1" x14ac:dyDescent="0.3">
      <c r="A3" s="168" t="s">
        <v>14</v>
      </c>
      <c r="B3" s="24" t="s">
        <v>15</v>
      </c>
      <c r="C3" s="155">
        <v>1</v>
      </c>
      <c r="D3" s="155" t="s">
        <v>76</v>
      </c>
      <c r="E3" s="155">
        <v>1</v>
      </c>
      <c r="F3" s="156">
        <v>42912.6875</v>
      </c>
      <c r="G3" s="156">
        <v>42968.25</v>
      </c>
      <c r="H3" s="155">
        <v>100000</v>
      </c>
      <c r="I3" s="155">
        <v>7000</v>
      </c>
      <c r="J3" s="155">
        <v>1500</v>
      </c>
      <c r="K3" s="46"/>
      <c r="L3" s="47">
        <v>2000</v>
      </c>
      <c r="M3" s="48"/>
      <c r="N3" s="28"/>
      <c r="O3" s="189">
        <f>(((H3-I3)/L3)/24)</f>
        <v>1.9375</v>
      </c>
      <c r="P3" s="26">
        <f>WORKDAY(G3,O3*((U4-U3)+(MOD(F3,1)-U3)+(U4-MOD(G3,1))),($R$16:$R$34))</f>
        <v>42970</v>
      </c>
      <c r="Q3" s="27">
        <f>I3/H3</f>
        <v>7.0000000000000007E-2</v>
      </c>
      <c r="R3" s="23">
        <f>NETWORKDAYS(R1,Q1,(AC14:AC32))</f>
        <v>0</v>
      </c>
      <c r="S3" s="37"/>
      <c r="U3" s="151">
        <v>0.25</v>
      </c>
    </row>
    <row r="4" spans="1:21" ht="35.25" customHeight="1" x14ac:dyDescent="0.3">
      <c r="A4" s="169"/>
      <c r="B4" s="11" t="s">
        <v>16</v>
      </c>
      <c r="C4" s="20"/>
      <c r="D4" s="20"/>
      <c r="E4" s="20"/>
      <c r="F4" s="33"/>
      <c r="G4" s="23"/>
      <c r="H4" s="20"/>
      <c r="I4" s="20"/>
      <c r="J4" s="20"/>
      <c r="K4" s="36"/>
      <c r="L4" s="49"/>
      <c r="M4" s="50"/>
      <c r="N4" s="158"/>
      <c r="O4" s="153" t="e">
        <f t="shared" ref="O4:O12" si="0">((H4-I4)/L4)/24</f>
        <v>#DIV/0!</v>
      </c>
      <c r="P4" s="15" t="e">
        <f t="shared" ref="P4:P12" ca="1" si="1">($G$13+$I$13)+O4</f>
        <v>#DIV/0!</v>
      </c>
      <c r="Q4" s="16" t="e">
        <f t="shared" ref="Q4:Q12" si="2">I4/H4</f>
        <v>#DIV/0!</v>
      </c>
      <c r="R4" s="190"/>
      <c r="S4" s="30"/>
      <c r="U4" s="151">
        <v>0.58333333333333337</v>
      </c>
    </row>
    <row r="5" spans="1:21" ht="47.25" customHeight="1" x14ac:dyDescent="0.3">
      <c r="A5" s="169"/>
      <c r="B5" s="11" t="s">
        <v>17</v>
      </c>
      <c r="C5" s="20"/>
      <c r="D5" s="20"/>
      <c r="E5" s="20"/>
      <c r="F5" s="33"/>
      <c r="H5" s="20"/>
      <c r="I5" s="20"/>
      <c r="J5" s="20"/>
      <c r="K5" s="36"/>
      <c r="L5" s="49"/>
      <c r="M5" s="10"/>
      <c r="N5" s="10"/>
      <c r="O5" s="153" t="e">
        <f t="shared" si="0"/>
        <v>#DIV/0!</v>
      </c>
      <c r="P5" s="15" t="e">
        <f t="shared" ca="1" si="1"/>
        <v>#DIV/0!</v>
      </c>
      <c r="Q5" s="16" t="e">
        <f t="shared" si="2"/>
        <v>#DIV/0!</v>
      </c>
      <c r="R5" s="17"/>
      <c r="S5" s="51"/>
      <c r="U5" s="151">
        <v>0.5</v>
      </c>
    </row>
    <row r="6" spans="1:21" ht="68.25" customHeight="1" x14ac:dyDescent="0.3">
      <c r="A6" s="169"/>
      <c r="B6" s="11" t="s">
        <v>18</v>
      </c>
      <c r="C6" s="17"/>
      <c r="D6" s="17"/>
      <c r="E6" s="17"/>
      <c r="F6" s="18"/>
      <c r="G6" s="19"/>
      <c r="H6" s="17"/>
      <c r="I6" s="17"/>
      <c r="J6" s="17"/>
      <c r="K6" s="31"/>
      <c r="L6" s="17"/>
      <c r="M6" s="10"/>
      <c r="N6" s="10"/>
      <c r="O6" s="153" t="e">
        <f t="shared" si="0"/>
        <v>#DIV/0!</v>
      </c>
      <c r="P6" s="15" t="e">
        <f t="shared" ca="1" si="1"/>
        <v>#DIV/0!</v>
      </c>
      <c r="Q6" s="16" t="e">
        <f t="shared" si="2"/>
        <v>#DIV/0!</v>
      </c>
      <c r="R6" s="21"/>
      <c r="S6" s="29"/>
      <c r="U6" s="151">
        <v>0.54166666666666663</v>
      </c>
    </row>
    <row r="7" spans="1:21" ht="48.75" customHeight="1" x14ac:dyDescent="0.3">
      <c r="A7" s="169"/>
      <c r="B7" s="11" t="s">
        <v>19</v>
      </c>
      <c r="C7" s="17"/>
      <c r="D7" s="17"/>
      <c r="E7" s="17"/>
      <c r="F7" s="18"/>
      <c r="G7" s="19"/>
      <c r="H7" s="17"/>
      <c r="I7" s="17"/>
      <c r="J7" s="20"/>
      <c r="K7" s="31"/>
      <c r="L7" s="20"/>
      <c r="M7" s="10"/>
      <c r="N7" s="10"/>
      <c r="O7" s="153" t="e">
        <f t="shared" si="0"/>
        <v>#DIV/0!</v>
      </c>
      <c r="P7" s="15" t="e">
        <f t="shared" ca="1" si="1"/>
        <v>#DIV/0!</v>
      </c>
      <c r="Q7" s="16" t="e">
        <f t="shared" si="2"/>
        <v>#DIV/0!</v>
      </c>
      <c r="R7" s="17"/>
      <c r="S7" s="29"/>
      <c r="U7" s="151"/>
    </row>
    <row r="8" spans="1:21" ht="45.75" customHeight="1" x14ac:dyDescent="0.3">
      <c r="A8" s="169"/>
      <c r="B8" s="11" t="s">
        <v>20</v>
      </c>
      <c r="C8" s="20"/>
      <c r="D8" s="20"/>
      <c r="E8" s="20"/>
      <c r="F8" s="33"/>
      <c r="G8" s="23"/>
      <c r="H8" s="20"/>
      <c r="I8" s="20"/>
      <c r="J8" s="20"/>
      <c r="K8" s="31"/>
      <c r="L8" s="17"/>
      <c r="M8" s="10"/>
      <c r="N8" s="10"/>
      <c r="O8" s="153" t="e">
        <f t="shared" si="0"/>
        <v>#DIV/0!</v>
      </c>
      <c r="P8" s="15" t="e">
        <f t="shared" ca="1" si="1"/>
        <v>#DIV/0!</v>
      </c>
      <c r="Q8" s="16" t="e">
        <f t="shared" si="2"/>
        <v>#DIV/0!</v>
      </c>
      <c r="R8" s="17"/>
      <c r="S8" s="30"/>
    </row>
    <row r="9" spans="1:21" ht="48" customHeight="1" x14ac:dyDescent="0.3">
      <c r="A9" s="169"/>
      <c r="B9" s="11" t="s">
        <v>21</v>
      </c>
      <c r="C9" s="17"/>
      <c r="D9" s="17"/>
      <c r="E9" s="17"/>
      <c r="F9" s="18"/>
      <c r="G9" s="19"/>
      <c r="H9" s="17"/>
      <c r="I9" s="17"/>
      <c r="J9" s="17"/>
      <c r="K9" s="31"/>
      <c r="L9" s="17"/>
      <c r="M9" s="10"/>
      <c r="N9" s="10"/>
      <c r="O9" s="153" t="e">
        <f t="shared" si="0"/>
        <v>#DIV/0!</v>
      </c>
      <c r="P9" s="15" t="e">
        <f t="shared" ca="1" si="1"/>
        <v>#DIV/0!</v>
      </c>
      <c r="Q9" s="16" t="e">
        <f t="shared" si="2"/>
        <v>#DIV/0!</v>
      </c>
      <c r="R9" s="17"/>
      <c r="S9" s="29"/>
    </row>
    <row r="10" spans="1:21" ht="48" customHeight="1" x14ac:dyDescent="0.3">
      <c r="A10" s="170"/>
      <c r="B10" s="11" t="s">
        <v>22</v>
      </c>
      <c r="C10" s="34"/>
      <c r="D10" s="17"/>
      <c r="E10" s="17"/>
      <c r="F10" s="18"/>
      <c r="G10" s="19"/>
      <c r="H10" s="17"/>
      <c r="I10" s="21"/>
      <c r="J10" s="21"/>
      <c r="K10" s="35"/>
      <c r="L10" s="34"/>
      <c r="M10" s="10"/>
      <c r="N10" s="10"/>
      <c r="O10" s="153" t="e">
        <f t="shared" si="0"/>
        <v>#DIV/0!</v>
      </c>
      <c r="P10" s="15" t="e">
        <f t="shared" ca="1" si="1"/>
        <v>#DIV/0!</v>
      </c>
      <c r="Q10" s="16" t="e">
        <f t="shared" si="2"/>
        <v>#DIV/0!</v>
      </c>
      <c r="R10" s="21"/>
      <c r="S10" s="29"/>
    </row>
    <row r="11" spans="1:21" ht="33.75" customHeight="1" x14ac:dyDescent="0.3">
      <c r="A11" s="166" t="s">
        <v>0</v>
      </c>
      <c r="B11" s="22" t="s">
        <v>0</v>
      </c>
      <c r="C11" s="20"/>
      <c r="D11" s="17"/>
      <c r="E11" s="20"/>
      <c r="F11" s="33"/>
      <c r="G11" s="23"/>
      <c r="H11" s="20"/>
      <c r="I11" s="12"/>
      <c r="J11" s="12"/>
      <c r="K11" s="31"/>
      <c r="L11" s="12"/>
      <c r="M11" s="10"/>
      <c r="N11" s="10"/>
      <c r="O11" s="153" t="e">
        <f t="shared" si="0"/>
        <v>#DIV/0!</v>
      </c>
      <c r="P11" s="15" t="e">
        <f t="shared" ca="1" si="1"/>
        <v>#DIV/0!</v>
      </c>
      <c r="Q11" s="16" t="e">
        <f t="shared" si="2"/>
        <v>#DIV/0!</v>
      </c>
      <c r="R11" s="12"/>
      <c r="S11" s="29"/>
    </row>
    <row r="12" spans="1:21" ht="44.25" customHeight="1" x14ac:dyDescent="0.3">
      <c r="A12" s="167"/>
      <c r="B12" s="22" t="s">
        <v>23</v>
      </c>
      <c r="C12" s="12"/>
      <c r="D12" s="17"/>
      <c r="E12" s="12"/>
      <c r="F12" s="13"/>
      <c r="G12" s="14"/>
      <c r="H12" s="12"/>
      <c r="I12" s="12"/>
      <c r="J12" s="12"/>
      <c r="K12" s="31"/>
      <c r="L12" s="12"/>
      <c r="M12" s="10"/>
      <c r="N12" s="10"/>
      <c r="O12" s="153" t="e">
        <f t="shared" si="0"/>
        <v>#DIV/0!</v>
      </c>
      <c r="P12" s="15" t="e">
        <f t="shared" ca="1" si="1"/>
        <v>#DIV/0!</v>
      </c>
      <c r="Q12" s="16" t="e">
        <f t="shared" si="2"/>
        <v>#DIV/0!</v>
      </c>
      <c r="R12" s="12"/>
      <c r="S12" s="29"/>
    </row>
    <row r="13" spans="1:21" s="45" customFormat="1" ht="27" thickBot="1" x14ac:dyDescent="0.3">
      <c r="A13" s="159"/>
      <c r="B13" s="160"/>
      <c r="C13" s="160"/>
      <c r="D13" s="160"/>
      <c r="E13" s="160"/>
      <c r="F13" s="161"/>
      <c r="G13" s="38">
        <f ca="1">TODAY()</f>
        <v>42969</v>
      </c>
      <c r="H13" s="39"/>
      <c r="I13" s="40">
        <v>0.40625</v>
      </c>
      <c r="J13" s="41"/>
      <c r="K13" s="42"/>
      <c r="L13" s="43"/>
      <c r="M13" s="43"/>
      <c r="N13" s="43"/>
      <c r="O13" s="154"/>
      <c r="P13" s="43"/>
      <c r="Q13" s="43"/>
      <c r="R13" s="44"/>
      <c r="S13" s="44"/>
    </row>
    <row r="16" spans="1:21" x14ac:dyDescent="0.25">
      <c r="R16" s="157">
        <v>42736</v>
      </c>
      <c r="S16" t="s">
        <v>77</v>
      </c>
    </row>
    <row r="17" spans="18:19" x14ac:dyDescent="0.25">
      <c r="R17" s="157">
        <v>42741</v>
      </c>
      <c r="S17" t="s">
        <v>78</v>
      </c>
    </row>
    <row r="18" spans="18:19" x14ac:dyDescent="0.25">
      <c r="R18" s="157">
        <v>42780</v>
      </c>
      <c r="S18" t="s">
        <v>79</v>
      </c>
    </row>
    <row r="19" spans="18:19" x14ac:dyDescent="0.25">
      <c r="R19" s="157">
        <v>42794</v>
      </c>
      <c r="S19" t="s">
        <v>80</v>
      </c>
    </row>
    <row r="20" spans="18:19" x14ac:dyDescent="0.25">
      <c r="R20" s="157">
        <v>42841</v>
      </c>
      <c r="S20" t="s">
        <v>81</v>
      </c>
    </row>
    <row r="21" spans="18:19" x14ac:dyDescent="0.25">
      <c r="R21" s="157">
        <v>42841</v>
      </c>
      <c r="S21" t="s">
        <v>82</v>
      </c>
    </row>
    <row r="22" spans="18:19" x14ac:dyDescent="0.25">
      <c r="R22" s="157">
        <v>42842</v>
      </c>
      <c r="S22" t="s">
        <v>83</v>
      </c>
    </row>
    <row r="23" spans="18:19" x14ac:dyDescent="0.25">
      <c r="R23" s="157">
        <v>42856</v>
      </c>
      <c r="S23" t="s">
        <v>84</v>
      </c>
    </row>
    <row r="24" spans="18:19" x14ac:dyDescent="0.25">
      <c r="R24" s="157">
        <v>42863</v>
      </c>
      <c r="S24" t="s">
        <v>85</v>
      </c>
    </row>
    <row r="25" spans="18:19" x14ac:dyDescent="0.25">
      <c r="R25" s="157">
        <v>42880</v>
      </c>
      <c r="S25" t="s">
        <v>86</v>
      </c>
    </row>
    <row r="26" spans="18:19" x14ac:dyDescent="0.25">
      <c r="R26" s="157">
        <v>42890</v>
      </c>
      <c r="S26" t="s">
        <v>87</v>
      </c>
    </row>
    <row r="27" spans="18:19" x14ac:dyDescent="0.25">
      <c r="R27" s="157">
        <v>42890</v>
      </c>
      <c r="S27" t="s">
        <v>88</v>
      </c>
    </row>
    <row r="28" spans="18:19" x14ac:dyDescent="0.25">
      <c r="R28" s="157">
        <v>42891</v>
      </c>
      <c r="S28" t="s">
        <v>89</v>
      </c>
    </row>
    <row r="29" spans="18:19" x14ac:dyDescent="0.25">
      <c r="R29" s="157">
        <v>42930</v>
      </c>
      <c r="S29" t="s">
        <v>90</v>
      </c>
    </row>
    <row r="30" spans="18:19" x14ac:dyDescent="0.25">
      <c r="R30" s="157">
        <v>42962</v>
      </c>
      <c r="S30" t="s">
        <v>91</v>
      </c>
    </row>
    <row r="31" spans="18:19" x14ac:dyDescent="0.25">
      <c r="R31" s="157">
        <v>43040</v>
      </c>
      <c r="S31" t="s">
        <v>92</v>
      </c>
    </row>
    <row r="32" spans="18:19" x14ac:dyDescent="0.25">
      <c r="R32" s="157">
        <v>43050</v>
      </c>
      <c r="S32" t="s">
        <v>93</v>
      </c>
    </row>
    <row r="33" spans="18:19" x14ac:dyDescent="0.25">
      <c r="R33" s="157">
        <v>43094</v>
      </c>
      <c r="S33" t="s">
        <v>94</v>
      </c>
    </row>
    <row r="34" spans="18:19" x14ac:dyDescent="0.25">
      <c r="R34" s="157">
        <v>43100</v>
      </c>
      <c r="S34" t="s">
        <v>95</v>
      </c>
    </row>
  </sheetData>
  <mergeCells count="5">
    <mergeCell ref="A13:F13"/>
    <mergeCell ref="B1:S1"/>
    <mergeCell ref="A1:A2"/>
    <mergeCell ref="A11:A12"/>
    <mergeCell ref="A3:A10"/>
  </mergeCells>
  <pageMargins left="0.23622047244094502" right="0.23622047244094502" top="0.74803149606299202" bottom="0.74803149606299202" header="0.31496062992126" footer="0.31496062992126"/>
  <pageSetup paperSize="9" scale="54" orientation="landscape" cellComments="atEnd" r:id="rId1"/>
  <headerFooter>
    <oddHeader>&amp;C&amp;"-,Gras"&amp;14Situation de production&amp;L&amp;G</oddHeader>
    <oddFooter>&amp;C&amp;D - &amp;T&amp;L&amp;F&amp;R&amp;P/&amp;N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4"/>
  <sheetViews>
    <sheetView workbookViewId="0">
      <selection activeCell="G6" sqref="G6"/>
    </sheetView>
  </sheetViews>
  <sheetFormatPr baseColWidth="10" defaultRowHeight="15" x14ac:dyDescent="0.25"/>
  <cols>
    <col min="1" max="1" width="32.28515625" bestFit="1" customWidth="1"/>
    <col min="3" max="3" width="15.140625" customWidth="1"/>
    <col min="4" max="4" width="16.42578125" customWidth="1"/>
    <col min="5" max="5" width="11.140625" customWidth="1"/>
    <col min="6" max="6" width="8.140625" customWidth="1"/>
    <col min="7" max="7" width="22.85546875" customWidth="1"/>
    <col min="12" max="12" width="23.7109375" customWidth="1"/>
    <col min="14" max="14" width="33.7109375" customWidth="1"/>
  </cols>
  <sheetData>
    <row r="1" spans="1:14" ht="27" thickBot="1" x14ac:dyDescent="0.3">
      <c r="A1" s="171" t="s">
        <v>75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</row>
    <row r="2" spans="1:14" ht="15.75" thickBot="1" x14ac:dyDescent="0.3">
      <c r="A2" s="176" t="s">
        <v>1</v>
      </c>
      <c r="B2" s="150"/>
      <c r="C2" s="180" t="s">
        <v>74</v>
      </c>
      <c r="D2" s="186" t="s">
        <v>73</v>
      </c>
      <c r="E2" s="187"/>
      <c r="F2" s="188"/>
      <c r="G2" s="178" t="s">
        <v>72</v>
      </c>
      <c r="H2" s="180" t="s">
        <v>7</v>
      </c>
      <c r="I2" s="180" t="s">
        <v>71</v>
      </c>
      <c r="J2" s="180" t="s">
        <v>70</v>
      </c>
      <c r="K2" s="184" t="s">
        <v>9</v>
      </c>
      <c r="L2" s="178" t="s">
        <v>69</v>
      </c>
      <c r="M2" s="182" t="s">
        <v>11</v>
      </c>
      <c r="N2" s="180" t="s">
        <v>27</v>
      </c>
    </row>
    <row r="3" spans="1:14" ht="30.75" thickBot="1" x14ac:dyDescent="0.3">
      <c r="A3" s="177"/>
      <c r="B3" s="149"/>
      <c r="C3" s="181"/>
      <c r="D3" s="148" t="s">
        <v>68</v>
      </c>
      <c r="E3" s="148" t="s">
        <v>2</v>
      </c>
      <c r="F3" s="147" t="s">
        <v>4</v>
      </c>
      <c r="G3" s="179"/>
      <c r="H3" s="181"/>
      <c r="I3" s="181"/>
      <c r="J3" s="181"/>
      <c r="K3" s="185"/>
      <c r="L3" s="179"/>
      <c r="M3" s="183"/>
      <c r="N3" s="181"/>
    </row>
    <row r="4" spans="1:14" ht="18.75" x14ac:dyDescent="0.3">
      <c r="A4" s="173" t="s">
        <v>67</v>
      </c>
      <c r="B4" s="80">
        <v>1</v>
      </c>
      <c r="C4" s="146" t="s">
        <v>66</v>
      </c>
      <c r="D4" s="145" t="s">
        <v>65</v>
      </c>
      <c r="E4" s="144">
        <v>44635</v>
      </c>
      <c r="F4" s="143">
        <v>1</v>
      </c>
      <c r="G4" s="142">
        <v>42898.4375</v>
      </c>
      <c r="H4" s="141">
        <v>53000</v>
      </c>
      <c r="I4" s="141">
        <v>500</v>
      </c>
      <c r="J4" s="140"/>
      <c r="K4" s="25" t="e">
        <f t="shared" ref="K4:K29" si="0">((H4)/J4)/24</f>
        <v>#DIV/0!</v>
      </c>
      <c r="L4" s="26" t="e">
        <f ca="1">(C44+E44)+K4</f>
        <v>#DIV/0!</v>
      </c>
      <c r="M4" s="73">
        <f t="shared" ref="M4:M29" si="1">I4/H4</f>
        <v>9.433962264150943E-3</v>
      </c>
      <c r="N4" s="72"/>
    </row>
    <row r="5" spans="1:14" ht="18.75" x14ac:dyDescent="0.3">
      <c r="A5" s="174"/>
      <c r="B5" s="71">
        <v>2</v>
      </c>
      <c r="C5" s="70"/>
      <c r="D5" s="69" t="s">
        <v>64</v>
      </c>
      <c r="E5" s="68"/>
      <c r="F5" s="67"/>
      <c r="G5" s="66"/>
      <c r="H5" s="65"/>
      <c r="I5" s="65"/>
      <c r="J5" s="65"/>
      <c r="K5" s="64" t="e">
        <f t="shared" si="0"/>
        <v>#DIV/0!</v>
      </c>
      <c r="L5" s="63" t="e">
        <f>([1]Feuil1!C45+[1]Feuil1!E45)+K5</f>
        <v>#DIV/0!</v>
      </c>
      <c r="M5" s="62" t="e">
        <f t="shared" si="1"/>
        <v>#DIV/0!</v>
      </c>
      <c r="N5" s="61"/>
    </row>
    <row r="6" spans="1:14" ht="19.5" thickBot="1" x14ac:dyDescent="0.35">
      <c r="A6" s="175"/>
      <c r="B6" s="99">
        <v>3</v>
      </c>
      <c r="C6" s="127"/>
      <c r="D6" s="126"/>
      <c r="E6" s="125"/>
      <c r="F6" s="124"/>
      <c r="G6" s="123"/>
      <c r="H6" s="122"/>
      <c r="I6" s="122"/>
      <c r="J6" s="122"/>
      <c r="K6" s="92" t="e">
        <f t="shared" si="0"/>
        <v>#DIV/0!</v>
      </c>
      <c r="L6" s="91" t="e">
        <f>([1]Feuil1!C46+[1]Feuil1!E46)+K6</f>
        <v>#DIV/0!</v>
      </c>
      <c r="M6" s="90" t="e">
        <f t="shared" si="1"/>
        <v>#DIV/0!</v>
      </c>
      <c r="N6" s="121"/>
    </row>
    <row r="7" spans="1:14" ht="30" x14ac:dyDescent="0.3">
      <c r="A7" s="173" t="s">
        <v>63</v>
      </c>
      <c r="B7" s="80">
        <v>1</v>
      </c>
      <c r="C7" s="79"/>
      <c r="D7" s="78" t="s">
        <v>61</v>
      </c>
      <c r="E7" s="77" t="s">
        <v>62</v>
      </c>
      <c r="F7" s="76"/>
      <c r="G7" s="75"/>
      <c r="H7" s="74">
        <v>30000</v>
      </c>
      <c r="I7" s="74">
        <v>24000</v>
      </c>
      <c r="J7" s="74"/>
      <c r="K7" s="25" t="e">
        <f t="shared" si="0"/>
        <v>#DIV/0!</v>
      </c>
      <c r="L7" s="26" t="e">
        <f>([1]Feuil1!C47+[1]Feuil1!E47)+K7</f>
        <v>#DIV/0!</v>
      </c>
      <c r="M7" s="73">
        <f t="shared" si="1"/>
        <v>0.8</v>
      </c>
      <c r="N7" s="72"/>
    </row>
    <row r="8" spans="1:14" ht="45" x14ac:dyDescent="0.3">
      <c r="A8" s="174"/>
      <c r="B8" s="71">
        <v>2</v>
      </c>
      <c r="C8" s="70"/>
      <c r="D8" s="69" t="s">
        <v>61</v>
      </c>
      <c r="E8" s="68" t="s">
        <v>60</v>
      </c>
      <c r="F8" s="67"/>
      <c r="G8" s="66"/>
      <c r="H8" s="65"/>
      <c r="I8" s="65"/>
      <c r="J8" s="65"/>
      <c r="K8" s="64" t="e">
        <f t="shared" si="0"/>
        <v>#DIV/0!</v>
      </c>
      <c r="L8" s="63" t="e">
        <f>([1]Feuil1!C48+[1]Feuil1!E48)+K8</f>
        <v>#DIV/0!</v>
      </c>
      <c r="M8" s="62" t="e">
        <f t="shared" si="1"/>
        <v>#DIV/0!</v>
      </c>
      <c r="N8" s="61"/>
    </row>
    <row r="9" spans="1:14" ht="19.5" thickBot="1" x14ac:dyDescent="0.35">
      <c r="A9" s="175"/>
      <c r="B9" s="99">
        <v>3</v>
      </c>
      <c r="C9" s="127"/>
      <c r="D9" s="126"/>
      <c r="E9" s="125"/>
      <c r="F9" s="124"/>
      <c r="G9" s="123"/>
      <c r="H9" s="122"/>
      <c r="I9" s="122"/>
      <c r="J9" s="122"/>
      <c r="K9" s="92" t="e">
        <f t="shared" si="0"/>
        <v>#DIV/0!</v>
      </c>
      <c r="L9" s="91" t="e">
        <f>([1]Feuil1!C49+[1]Feuil1!E49)+K9</f>
        <v>#DIV/0!</v>
      </c>
      <c r="M9" s="90" t="e">
        <f t="shared" si="1"/>
        <v>#DIV/0!</v>
      </c>
      <c r="N9" s="121"/>
    </row>
    <row r="10" spans="1:14" ht="18.75" x14ac:dyDescent="0.3">
      <c r="A10" s="173" t="s">
        <v>59</v>
      </c>
      <c r="B10" s="80">
        <v>1</v>
      </c>
      <c r="C10" s="79"/>
      <c r="D10" s="139" t="s">
        <v>58</v>
      </c>
      <c r="E10" s="138"/>
      <c r="F10" s="137"/>
      <c r="G10" s="136" t="s">
        <v>57</v>
      </c>
      <c r="H10" s="135">
        <v>196000</v>
      </c>
      <c r="I10" s="135">
        <v>30000</v>
      </c>
      <c r="J10" s="74"/>
      <c r="K10" s="25" t="e">
        <f t="shared" si="0"/>
        <v>#DIV/0!</v>
      </c>
      <c r="L10" s="26" t="e">
        <f>([1]Feuil1!C50+[1]Feuil1!E50)+K10</f>
        <v>#DIV/0!</v>
      </c>
      <c r="M10" s="73">
        <f t="shared" si="1"/>
        <v>0.15306122448979592</v>
      </c>
      <c r="N10" s="72"/>
    </row>
    <row r="11" spans="1:14" ht="18.75" x14ac:dyDescent="0.3">
      <c r="A11" s="174"/>
      <c r="B11" s="71">
        <v>2</v>
      </c>
      <c r="C11" s="70"/>
      <c r="D11" s="69"/>
      <c r="E11" s="68"/>
      <c r="F11" s="67"/>
      <c r="G11" s="66"/>
      <c r="H11" s="65"/>
      <c r="I11" s="65"/>
      <c r="J11" s="65"/>
      <c r="K11" s="64" t="e">
        <f t="shared" si="0"/>
        <v>#DIV/0!</v>
      </c>
      <c r="L11" s="63" t="e">
        <f>([1]Feuil1!C51+[1]Feuil1!E51)+K11</f>
        <v>#DIV/0!</v>
      </c>
      <c r="M11" s="62" t="e">
        <f t="shared" si="1"/>
        <v>#DIV/0!</v>
      </c>
      <c r="N11" s="61"/>
    </row>
    <row r="12" spans="1:14" ht="19.5" thickBot="1" x14ac:dyDescent="0.35">
      <c r="A12" s="175"/>
      <c r="B12" s="99">
        <v>3</v>
      </c>
      <c r="C12" s="127"/>
      <c r="D12" s="126"/>
      <c r="E12" s="125"/>
      <c r="F12" s="124"/>
      <c r="G12" s="123"/>
      <c r="H12" s="122"/>
      <c r="I12" s="122"/>
      <c r="J12" s="122"/>
      <c r="K12" s="92" t="e">
        <f t="shared" si="0"/>
        <v>#DIV/0!</v>
      </c>
      <c r="L12" s="91" t="e">
        <f>([1]Feuil1!C52+[1]Feuil1!E52)+K12</f>
        <v>#DIV/0!</v>
      </c>
      <c r="M12" s="90" t="e">
        <f t="shared" si="1"/>
        <v>#DIV/0!</v>
      </c>
      <c r="N12" s="121"/>
    </row>
    <row r="13" spans="1:14" ht="18.75" x14ac:dyDescent="0.3">
      <c r="A13" s="173" t="s">
        <v>56</v>
      </c>
      <c r="B13" s="80">
        <v>1</v>
      </c>
      <c r="C13" s="79" t="s">
        <v>55</v>
      </c>
      <c r="D13" s="78" t="s">
        <v>54</v>
      </c>
      <c r="E13" s="77">
        <v>44262</v>
      </c>
      <c r="F13" s="76"/>
      <c r="G13" s="75" t="s">
        <v>53</v>
      </c>
      <c r="H13" s="74">
        <v>15250</v>
      </c>
      <c r="I13" s="74">
        <v>6800</v>
      </c>
      <c r="J13" s="74"/>
      <c r="K13" s="25" t="e">
        <f t="shared" si="0"/>
        <v>#DIV/0!</v>
      </c>
      <c r="L13" s="26" t="e">
        <f>([1]Feuil1!C53+[1]Feuil1!E53)+K13</f>
        <v>#DIV/0!</v>
      </c>
      <c r="M13" s="73">
        <f t="shared" si="1"/>
        <v>0.4459016393442623</v>
      </c>
      <c r="N13" s="72"/>
    </row>
    <row r="14" spans="1:14" ht="19.5" thickBot="1" x14ac:dyDescent="0.35">
      <c r="A14" s="174"/>
      <c r="B14" s="71">
        <v>2</v>
      </c>
      <c r="C14" s="70"/>
      <c r="D14" s="69"/>
      <c r="E14" s="68"/>
      <c r="F14" s="67"/>
      <c r="G14" s="66"/>
      <c r="H14" s="65"/>
      <c r="I14" s="65"/>
      <c r="J14" s="65"/>
      <c r="K14" s="64" t="e">
        <f t="shared" si="0"/>
        <v>#DIV/0!</v>
      </c>
      <c r="L14" s="63" t="e">
        <f>([1]Feuil1!C54+[1]Feuil1!E54)+K14</f>
        <v>#DIV/0!</v>
      </c>
      <c r="M14" s="62" t="e">
        <f t="shared" si="1"/>
        <v>#DIV/0!</v>
      </c>
      <c r="N14" s="61"/>
    </row>
    <row r="15" spans="1:14" ht="18.75" x14ac:dyDescent="0.3">
      <c r="A15" s="173" t="s">
        <v>52</v>
      </c>
      <c r="B15" s="80">
        <v>1</v>
      </c>
      <c r="C15" s="79" t="s">
        <v>51</v>
      </c>
      <c r="D15" s="78" t="s">
        <v>50</v>
      </c>
      <c r="E15" s="77"/>
      <c r="F15" s="76"/>
      <c r="G15" s="75" t="s">
        <v>49</v>
      </c>
      <c r="H15" s="74"/>
      <c r="I15" s="74"/>
      <c r="J15" s="74"/>
      <c r="K15" s="25" t="e">
        <f t="shared" si="0"/>
        <v>#DIV/0!</v>
      </c>
      <c r="L15" s="26" t="e">
        <f>([1]Feuil1!C55+[1]Feuil1!E55)+K15</f>
        <v>#DIV/0!</v>
      </c>
      <c r="M15" s="73" t="e">
        <f t="shared" si="1"/>
        <v>#DIV/0!</v>
      </c>
      <c r="N15" s="72"/>
    </row>
    <row r="16" spans="1:14" ht="18.75" x14ac:dyDescent="0.3">
      <c r="A16" s="174"/>
      <c r="B16" s="71">
        <v>2</v>
      </c>
      <c r="C16" s="70"/>
      <c r="D16" s="69"/>
      <c r="E16" s="68"/>
      <c r="F16" s="67"/>
      <c r="G16" s="66"/>
      <c r="H16" s="65"/>
      <c r="I16" s="65"/>
      <c r="J16" s="65"/>
      <c r="K16" s="64" t="e">
        <f t="shared" si="0"/>
        <v>#DIV/0!</v>
      </c>
      <c r="L16" s="63" t="e">
        <f>([1]Feuil1!C56+[1]Feuil1!E56)+K16</f>
        <v>#DIV/0!</v>
      </c>
      <c r="M16" s="62" t="e">
        <f t="shared" si="1"/>
        <v>#DIV/0!</v>
      </c>
      <c r="N16" s="61"/>
    </row>
    <row r="17" spans="1:14" ht="19.5" thickBot="1" x14ac:dyDescent="0.35">
      <c r="A17" s="175"/>
      <c r="B17" s="99">
        <v>3</v>
      </c>
      <c r="C17" s="127"/>
      <c r="D17" s="126"/>
      <c r="E17" s="125"/>
      <c r="F17" s="124"/>
      <c r="G17" s="123"/>
      <c r="H17" s="122"/>
      <c r="I17" s="122"/>
      <c r="J17" s="122"/>
      <c r="K17" s="92" t="e">
        <f t="shared" si="0"/>
        <v>#DIV/0!</v>
      </c>
      <c r="L17" s="91" t="e">
        <f>([1]Feuil1!C57+[1]Feuil1!E57)+K17</f>
        <v>#DIV/0!</v>
      </c>
      <c r="M17" s="90" t="e">
        <f t="shared" si="1"/>
        <v>#DIV/0!</v>
      </c>
      <c r="N17" s="121"/>
    </row>
    <row r="18" spans="1:14" ht="18.75" x14ac:dyDescent="0.3">
      <c r="A18" s="173" t="s">
        <v>48</v>
      </c>
      <c r="B18" s="80">
        <v>1</v>
      </c>
      <c r="C18" s="79"/>
      <c r="D18" s="78"/>
      <c r="E18" s="77"/>
      <c r="F18" s="76"/>
      <c r="G18" s="75"/>
      <c r="H18" s="74"/>
      <c r="I18" s="74"/>
      <c r="J18" s="74"/>
      <c r="K18" s="25" t="e">
        <f t="shared" si="0"/>
        <v>#DIV/0!</v>
      </c>
      <c r="L18" s="26" t="e">
        <f>([1]Feuil1!C58+[1]Feuil1!E58)+K18</f>
        <v>#DIV/0!</v>
      </c>
      <c r="M18" s="73" t="e">
        <f t="shared" si="1"/>
        <v>#DIV/0!</v>
      </c>
      <c r="N18" s="72"/>
    </row>
    <row r="19" spans="1:14" ht="18.75" x14ac:dyDescent="0.3">
      <c r="A19" s="174"/>
      <c r="B19" s="71">
        <v>2</v>
      </c>
      <c r="C19" s="70"/>
      <c r="D19" s="69"/>
      <c r="E19" s="68"/>
      <c r="F19" s="67"/>
      <c r="G19" s="66"/>
      <c r="H19" s="65"/>
      <c r="I19" s="65"/>
      <c r="J19" s="65"/>
      <c r="K19" s="64" t="e">
        <f t="shared" si="0"/>
        <v>#DIV/0!</v>
      </c>
      <c r="L19" s="63" t="e">
        <f>([1]Feuil1!C59+[1]Feuil1!E59)+K19</f>
        <v>#DIV/0!</v>
      </c>
      <c r="M19" s="62" t="e">
        <f t="shared" si="1"/>
        <v>#DIV/0!</v>
      </c>
      <c r="N19" s="61"/>
    </row>
    <row r="20" spans="1:14" ht="19.5" thickBot="1" x14ac:dyDescent="0.35">
      <c r="A20" s="175"/>
      <c r="B20" s="99">
        <v>3</v>
      </c>
      <c r="C20" s="127"/>
      <c r="D20" s="126"/>
      <c r="E20" s="125"/>
      <c r="F20" s="124"/>
      <c r="G20" s="123"/>
      <c r="H20" s="122"/>
      <c r="I20" s="122"/>
      <c r="J20" s="122"/>
      <c r="K20" s="92" t="e">
        <f t="shared" si="0"/>
        <v>#DIV/0!</v>
      </c>
      <c r="L20" s="91" t="e">
        <f>([1]Feuil1!C60+[1]Feuil1!E60)+K20</f>
        <v>#DIV/0!</v>
      </c>
      <c r="M20" s="90" t="e">
        <f t="shared" si="1"/>
        <v>#DIV/0!</v>
      </c>
      <c r="N20" s="121"/>
    </row>
    <row r="21" spans="1:14" ht="18.75" x14ac:dyDescent="0.3">
      <c r="A21" s="173" t="s">
        <v>47</v>
      </c>
      <c r="B21" s="80">
        <v>1</v>
      </c>
      <c r="C21" s="79"/>
      <c r="D21" s="78"/>
      <c r="E21" s="77"/>
      <c r="F21" s="76"/>
      <c r="G21" s="75"/>
      <c r="H21" s="74"/>
      <c r="I21" s="74"/>
      <c r="J21" s="74"/>
      <c r="K21" s="25" t="e">
        <f t="shared" si="0"/>
        <v>#DIV/0!</v>
      </c>
      <c r="L21" s="26" t="e">
        <f>([1]Feuil1!C61+[1]Feuil1!E61)+K21</f>
        <v>#DIV/0!</v>
      </c>
      <c r="M21" s="73" t="e">
        <f t="shared" si="1"/>
        <v>#DIV/0!</v>
      </c>
      <c r="N21" s="72"/>
    </row>
    <row r="22" spans="1:14" ht="18.75" x14ac:dyDescent="0.3">
      <c r="A22" s="174"/>
      <c r="B22" s="71">
        <v>2</v>
      </c>
      <c r="C22" s="70"/>
      <c r="D22" s="69"/>
      <c r="E22" s="68"/>
      <c r="F22" s="67"/>
      <c r="G22" s="66"/>
      <c r="H22" s="65"/>
      <c r="I22" s="65"/>
      <c r="J22" s="65"/>
      <c r="K22" s="64" t="e">
        <f t="shared" si="0"/>
        <v>#DIV/0!</v>
      </c>
      <c r="L22" s="63" t="e">
        <f>([1]Feuil1!C62+[1]Feuil1!E62)+K22</f>
        <v>#DIV/0!</v>
      </c>
      <c r="M22" s="62" t="e">
        <f t="shared" si="1"/>
        <v>#DIV/0!</v>
      </c>
      <c r="N22" s="61"/>
    </row>
    <row r="23" spans="1:14" ht="19.5" thickBot="1" x14ac:dyDescent="0.35">
      <c r="A23" s="175"/>
      <c r="B23" s="99">
        <v>3</v>
      </c>
      <c r="C23" s="127"/>
      <c r="D23" s="126"/>
      <c r="E23" s="125"/>
      <c r="F23" s="124"/>
      <c r="G23" s="123"/>
      <c r="H23" s="122"/>
      <c r="I23" s="122"/>
      <c r="J23" s="122"/>
      <c r="K23" s="92" t="e">
        <f t="shared" si="0"/>
        <v>#DIV/0!</v>
      </c>
      <c r="L23" s="91" t="e">
        <f>([1]Feuil1!C63+[1]Feuil1!E63)+K23</f>
        <v>#DIV/0!</v>
      </c>
      <c r="M23" s="90" t="e">
        <f t="shared" si="1"/>
        <v>#DIV/0!</v>
      </c>
      <c r="N23" s="121"/>
    </row>
    <row r="24" spans="1:14" ht="18.75" x14ac:dyDescent="0.3">
      <c r="A24" s="173" t="s">
        <v>46</v>
      </c>
      <c r="B24" s="80">
        <v>1</v>
      </c>
      <c r="C24" s="134" t="s">
        <v>45</v>
      </c>
      <c r="D24" s="133" t="s">
        <v>44</v>
      </c>
      <c r="E24" s="132"/>
      <c r="F24" s="131"/>
      <c r="G24" s="130"/>
      <c r="H24" s="129"/>
      <c r="I24" s="129"/>
      <c r="J24" s="129"/>
      <c r="K24" s="25" t="e">
        <f t="shared" si="0"/>
        <v>#DIV/0!</v>
      </c>
      <c r="L24" s="26" t="e">
        <f>([1]Feuil1!C64+[1]Feuil1!E64)+K24</f>
        <v>#DIV/0!</v>
      </c>
      <c r="M24" s="73" t="e">
        <f t="shared" si="1"/>
        <v>#DIV/0!</v>
      </c>
      <c r="N24" s="128"/>
    </row>
    <row r="25" spans="1:14" ht="18.75" x14ac:dyDescent="0.3">
      <c r="A25" s="174"/>
      <c r="B25" s="71">
        <v>2</v>
      </c>
      <c r="C25" s="120"/>
      <c r="D25" s="119"/>
      <c r="E25" s="118"/>
      <c r="F25" s="117"/>
      <c r="G25" s="116"/>
      <c r="H25" s="115"/>
      <c r="I25" s="115"/>
      <c r="J25" s="115"/>
      <c r="K25" s="64" t="e">
        <f t="shared" si="0"/>
        <v>#DIV/0!</v>
      </c>
      <c r="L25" s="63" t="e">
        <f>([1]Feuil1!C65+[1]Feuil1!E65)+K25</f>
        <v>#DIV/0!</v>
      </c>
      <c r="M25" s="62" t="e">
        <f t="shared" si="1"/>
        <v>#DIV/0!</v>
      </c>
      <c r="N25" s="111"/>
    </row>
    <row r="26" spans="1:14" ht="19.5" thickBot="1" x14ac:dyDescent="0.35">
      <c r="A26" s="175"/>
      <c r="B26" s="99">
        <v>3</v>
      </c>
      <c r="C26" s="127"/>
      <c r="D26" s="126"/>
      <c r="E26" s="125"/>
      <c r="F26" s="124"/>
      <c r="G26" s="123"/>
      <c r="H26" s="122"/>
      <c r="I26" s="122"/>
      <c r="J26" s="122"/>
      <c r="K26" s="92" t="e">
        <f t="shared" si="0"/>
        <v>#DIV/0!</v>
      </c>
      <c r="L26" s="91" t="e">
        <f>([1]Feuil1!C66+[1]Feuil1!E66)+K26</f>
        <v>#DIV/0!</v>
      </c>
      <c r="M26" s="90" t="e">
        <f t="shared" si="1"/>
        <v>#DIV/0!</v>
      </c>
      <c r="N26" s="121"/>
    </row>
    <row r="27" spans="1:14" ht="18.75" x14ac:dyDescent="0.3">
      <c r="A27" s="173" t="s">
        <v>43</v>
      </c>
      <c r="B27" s="80">
        <v>1</v>
      </c>
      <c r="C27" s="79" t="s">
        <v>42</v>
      </c>
      <c r="D27" s="78" t="s">
        <v>41</v>
      </c>
      <c r="E27" s="77"/>
      <c r="F27" s="76"/>
      <c r="G27" s="75">
        <v>42898.375</v>
      </c>
      <c r="H27" s="74">
        <v>138000</v>
      </c>
      <c r="I27" s="74">
        <v>9000</v>
      </c>
      <c r="J27" s="74"/>
      <c r="K27" s="25" t="e">
        <f t="shared" si="0"/>
        <v>#DIV/0!</v>
      </c>
      <c r="L27" s="26" t="e">
        <f>([1]Feuil1!C67+[1]Feuil1!E67)+K27</f>
        <v>#DIV/0!</v>
      </c>
      <c r="M27" s="73">
        <f t="shared" si="1"/>
        <v>6.5217391304347824E-2</v>
      </c>
      <c r="N27" s="72"/>
    </row>
    <row r="28" spans="1:14" ht="18.75" x14ac:dyDescent="0.3">
      <c r="A28" s="174"/>
      <c r="B28" s="71">
        <v>2</v>
      </c>
      <c r="C28" s="87"/>
      <c r="D28" s="86"/>
      <c r="E28" s="85"/>
      <c r="F28" s="84"/>
      <c r="G28" s="83"/>
      <c r="H28" s="82"/>
      <c r="I28" s="82"/>
      <c r="J28" s="82"/>
      <c r="K28" s="64" t="e">
        <f t="shared" si="0"/>
        <v>#DIV/0!</v>
      </c>
      <c r="L28" s="63" t="e">
        <f>([1]Feuil1!C68+[1]Feuil1!E68)+K28</f>
        <v>#DIV/0!</v>
      </c>
      <c r="M28" s="62" t="e">
        <f t="shared" si="1"/>
        <v>#DIV/0!</v>
      </c>
      <c r="N28" s="81"/>
    </row>
    <row r="29" spans="1:14" ht="19.5" thickBot="1" x14ac:dyDescent="0.35">
      <c r="A29" s="174"/>
      <c r="B29" s="100">
        <v>3</v>
      </c>
      <c r="C29" s="120"/>
      <c r="D29" s="119"/>
      <c r="E29" s="118"/>
      <c r="F29" s="117"/>
      <c r="G29" s="116"/>
      <c r="H29" s="115"/>
      <c r="I29" s="115"/>
      <c r="J29" s="115"/>
      <c r="K29" s="114" t="e">
        <f t="shared" si="0"/>
        <v>#DIV/0!</v>
      </c>
      <c r="L29" s="113" t="e">
        <f>([1]Feuil1!C69+[1]Feuil1!E69)+K29</f>
        <v>#DIV/0!</v>
      </c>
      <c r="M29" s="112" t="e">
        <f t="shared" si="1"/>
        <v>#DIV/0!</v>
      </c>
      <c r="N29" s="111"/>
    </row>
    <row r="30" spans="1:14" ht="19.5" thickBot="1" x14ac:dyDescent="0.35">
      <c r="A30" s="110"/>
      <c r="B30" s="109"/>
      <c r="C30" s="108"/>
      <c r="D30" s="107"/>
      <c r="E30" s="107"/>
      <c r="F30" s="107"/>
      <c r="G30" s="106"/>
      <c r="H30" s="105"/>
      <c r="I30" s="105"/>
      <c r="J30" s="105"/>
      <c r="K30" s="104"/>
      <c r="L30" s="103"/>
      <c r="M30" s="102"/>
      <c r="N30" s="101"/>
    </row>
    <row r="31" spans="1:14" ht="18.75" x14ac:dyDescent="0.3">
      <c r="A31" s="173" t="s">
        <v>40</v>
      </c>
      <c r="B31" s="80">
        <v>1</v>
      </c>
      <c r="C31" s="79"/>
      <c r="D31" s="78" t="s">
        <v>39</v>
      </c>
      <c r="E31" s="77"/>
      <c r="F31" s="76"/>
      <c r="G31" s="75"/>
      <c r="H31" s="74"/>
      <c r="I31" s="74"/>
      <c r="J31" s="74"/>
      <c r="K31" s="25" t="e">
        <f t="shared" ref="K31:K43" si="2">((H31)/J31)/24</f>
        <v>#DIV/0!</v>
      </c>
      <c r="L31" s="26" t="e">
        <f>([1]Feuil1!C71+[1]Feuil1!E71)+K31</f>
        <v>#DIV/0!</v>
      </c>
      <c r="M31" s="73" t="e">
        <f t="shared" ref="M31:M43" si="3">I31/H31</f>
        <v>#DIV/0!</v>
      </c>
      <c r="N31" s="72"/>
    </row>
    <row r="32" spans="1:14" ht="18.75" x14ac:dyDescent="0.3">
      <c r="A32" s="174"/>
      <c r="B32" s="71">
        <v>2</v>
      </c>
      <c r="C32" s="87"/>
      <c r="D32" s="86"/>
      <c r="E32" s="85"/>
      <c r="F32" s="84"/>
      <c r="G32" s="83"/>
      <c r="H32" s="82"/>
      <c r="I32" s="82"/>
      <c r="J32" s="82"/>
      <c r="K32" s="64" t="e">
        <f t="shared" si="2"/>
        <v>#DIV/0!</v>
      </c>
      <c r="L32" s="63" t="e">
        <f>([1]Feuil1!C72+[1]Feuil1!E72)+K32</f>
        <v>#DIV/0!</v>
      </c>
      <c r="M32" s="62" t="e">
        <f t="shared" si="3"/>
        <v>#DIV/0!</v>
      </c>
      <c r="N32" s="81"/>
    </row>
    <row r="33" spans="1:14" ht="18.75" x14ac:dyDescent="0.3">
      <c r="A33" s="174"/>
      <c r="B33" s="100">
        <v>3</v>
      </c>
      <c r="C33" s="87"/>
      <c r="D33" s="86"/>
      <c r="E33" s="85"/>
      <c r="F33" s="84"/>
      <c r="G33" s="83"/>
      <c r="H33" s="82"/>
      <c r="I33" s="82"/>
      <c r="J33" s="82"/>
      <c r="K33" s="64" t="e">
        <f t="shared" si="2"/>
        <v>#DIV/0!</v>
      </c>
      <c r="L33" s="63" t="e">
        <f>([1]Feuil1!C73+[1]Feuil1!E73)+K33</f>
        <v>#DIV/0!</v>
      </c>
      <c r="M33" s="62" t="e">
        <f t="shared" si="3"/>
        <v>#DIV/0!</v>
      </c>
      <c r="N33" s="81"/>
    </row>
    <row r="34" spans="1:14" ht="18.75" x14ac:dyDescent="0.3">
      <c r="A34" s="174"/>
      <c r="B34" s="100">
        <v>4</v>
      </c>
      <c r="C34" s="87"/>
      <c r="D34" s="86"/>
      <c r="E34" s="85"/>
      <c r="F34" s="84"/>
      <c r="G34" s="83"/>
      <c r="H34" s="82"/>
      <c r="I34" s="82"/>
      <c r="J34" s="82"/>
      <c r="K34" s="64" t="e">
        <f t="shared" si="2"/>
        <v>#DIV/0!</v>
      </c>
      <c r="L34" s="63" t="e">
        <f>([1]Feuil1!C74+[1]Feuil1!E74)+K34</f>
        <v>#DIV/0!</v>
      </c>
      <c r="M34" s="62" t="e">
        <f t="shared" si="3"/>
        <v>#DIV/0!</v>
      </c>
      <c r="N34" s="81"/>
    </row>
    <row r="35" spans="1:14" ht="19.5" thickBot="1" x14ac:dyDescent="0.35">
      <c r="A35" s="175"/>
      <c r="B35" s="99">
        <v>5</v>
      </c>
      <c r="C35" s="98"/>
      <c r="D35" s="97"/>
      <c r="E35" s="96"/>
      <c r="F35" s="95"/>
      <c r="G35" s="94"/>
      <c r="H35" s="93"/>
      <c r="I35" s="93"/>
      <c r="J35" s="93"/>
      <c r="K35" s="92" t="e">
        <f t="shared" si="2"/>
        <v>#DIV/0!</v>
      </c>
      <c r="L35" s="91" t="e">
        <f>([1]Feuil1!C75+[1]Feuil1!E75)+K35</f>
        <v>#DIV/0!</v>
      </c>
      <c r="M35" s="90" t="e">
        <f t="shared" si="3"/>
        <v>#DIV/0!</v>
      </c>
      <c r="N35" s="89"/>
    </row>
    <row r="36" spans="1:14" ht="18.75" x14ac:dyDescent="0.3">
      <c r="A36" s="174" t="s">
        <v>38</v>
      </c>
      <c r="B36" s="88">
        <v>1</v>
      </c>
      <c r="C36" s="87"/>
      <c r="D36" s="86" t="s">
        <v>37</v>
      </c>
      <c r="E36" s="85"/>
      <c r="F36" s="84"/>
      <c r="G36" s="83"/>
      <c r="H36" s="82"/>
      <c r="I36" s="82"/>
      <c r="J36" s="82"/>
      <c r="K36" s="64" t="e">
        <f t="shared" si="2"/>
        <v>#DIV/0!</v>
      </c>
      <c r="L36" s="63" t="e">
        <f>([1]Feuil1!C76+[1]Feuil1!E76)+K36</f>
        <v>#DIV/0!</v>
      </c>
      <c r="M36" s="62" t="e">
        <f t="shared" si="3"/>
        <v>#DIV/0!</v>
      </c>
      <c r="N36" s="81"/>
    </row>
    <row r="37" spans="1:14" ht="19.5" thickBot="1" x14ac:dyDescent="0.35">
      <c r="A37" s="174"/>
      <c r="B37" s="71">
        <v>2</v>
      </c>
      <c r="C37" s="87"/>
      <c r="D37" s="86"/>
      <c r="E37" s="85"/>
      <c r="F37" s="84"/>
      <c r="G37" s="83"/>
      <c r="H37" s="82"/>
      <c r="I37" s="82"/>
      <c r="J37" s="82"/>
      <c r="K37" s="64" t="e">
        <f t="shared" si="2"/>
        <v>#DIV/0!</v>
      </c>
      <c r="L37" s="63" t="e">
        <f>([1]Feuil1!C77+[1]Feuil1!E77)+K37</f>
        <v>#DIV/0!</v>
      </c>
      <c r="M37" s="62" t="e">
        <f t="shared" si="3"/>
        <v>#DIV/0!</v>
      </c>
      <c r="N37" s="81"/>
    </row>
    <row r="38" spans="1:14" ht="18.75" x14ac:dyDescent="0.3">
      <c r="A38" s="173" t="s">
        <v>36</v>
      </c>
      <c r="B38" s="80">
        <v>1</v>
      </c>
      <c r="C38" s="79"/>
      <c r="D38" s="78"/>
      <c r="E38" s="77"/>
      <c r="F38" s="76"/>
      <c r="G38" s="75"/>
      <c r="H38" s="74"/>
      <c r="I38" s="74"/>
      <c r="J38" s="74"/>
      <c r="K38" s="25" t="e">
        <f t="shared" si="2"/>
        <v>#DIV/0!</v>
      </c>
      <c r="L38" s="26" t="e">
        <f>([1]Feuil1!C78+[1]Feuil1!E78)+K38</f>
        <v>#DIV/0!</v>
      </c>
      <c r="M38" s="73" t="e">
        <f t="shared" si="3"/>
        <v>#DIV/0!</v>
      </c>
      <c r="N38" s="72"/>
    </row>
    <row r="39" spans="1:14" ht="19.5" thickBot="1" x14ac:dyDescent="0.35">
      <c r="A39" s="174"/>
      <c r="B39" s="71">
        <v>2</v>
      </c>
      <c r="C39" s="70"/>
      <c r="D39" s="69"/>
      <c r="E39" s="68"/>
      <c r="F39" s="67"/>
      <c r="G39" s="66"/>
      <c r="H39" s="65"/>
      <c r="I39" s="65"/>
      <c r="J39" s="65"/>
      <c r="K39" s="64" t="e">
        <f t="shared" si="2"/>
        <v>#DIV/0!</v>
      </c>
      <c r="L39" s="63" t="e">
        <f>([1]Feuil1!C79+[1]Feuil1!E79)+K39</f>
        <v>#DIV/0!</v>
      </c>
      <c r="M39" s="62" t="e">
        <f t="shared" si="3"/>
        <v>#DIV/0!</v>
      </c>
      <c r="N39" s="61"/>
    </row>
    <row r="40" spans="1:14" ht="18.75" x14ac:dyDescent="0.3">
      <c r="A40" s="173" t="s">
        <v>35</v>
      </c>
      <c r="B40" s="80">
        <v>1</v>
      </c>
      <c r="C40" s="79"/>
      <c r="D40" s="78" t="s">
        <v>34</v>
      </c>
      <c r="E40" s="77"/>
      <c r="F40" s="76"/>
      <c r="G40" s="75"/>
      <c r="H40" s="74">
        <v>102</v>
      </c>
      <c r="I40" s="74"/>
      <c r="J40" s="74"/>
      <c r="K40" s="25" t="e">
        <f t="shared" si="2"/>
        <v>#DIV/0!</v>
      </c>
      <c r="L40" s="26" t="e">
        <f>([1]Feuil1!C80+[1]Feuil1!E80)+K40</f>
        <v>#DIV/0!</v>
      </c>
      <c r="M40" s="73">
        <f t="shared" si="3"/>
        <v>0</v>
      </c>
      <c r="N40" s="72"/>
    </row>
    <row r="41" spans="1:14" ht="19.5" thickBot="1" x14ac:dyDescent="0.35">
      <c r="A41" s="174"/>
      <c r="B41" s="71">
        <v>2</v>
      </c>
      <c r="C41" s="70"/>
      <c r="D41" s="69"/>
      <c r="E41" s="68"/>
      <c r="F41" s="67"/>
      <c r="G41" s="66"/>
      <c r="H41" s="65"/>
      <c r="I41" s="65"/>
      <c r="J41" s="65"/>
      <c r="K41" s="64" t="e">
        <f t="shared" si="2"/>
        <v>#DIV/0!</v>
      </c>
      <c r="L41" s="63" t="e">
        <f>([1]Feuil1!C81+[1]Feuil1!E81)+K41</f>
        <v>#DIV/0!</v>
      </c>
      <c r="M41" s="62" t="e">
        <f t="shared" si="3"/>
        <v>#DIV/0!</v>
      </c>
      <c r="N41" s="61"/>
    </row>
    <row r="42" spans="1:14" ht="18.75" x14ac:dyDescent="0.3">
      <c r="A42" s="173" t="s">
        <v>33</v>
      </c>
      <c r="B42" s="80">
        <v>1</v>
      </c>
      <c r="C42" s="79"/>
      <c r="D42" s="78"/>
      <c r="E42" s="77"/>
      <c r="F42" s="76"/>
      <c r="G42" s="75"/>
      <c r="H42" s="74"/>
      <c r="I42" s="74"/>
      <c r="J42" s="74"/>
      <c r="K42" s="25" t="e">
        <f t="shared" si="2"/>
        <v>#DIV/0!</v>
      </c>
      <c r="L42" s="26" t="e">
        <f>([1]Feuil1!C82+[1]Feuil1!E82)+K42</f>
        <v>#DIV/0!</v>
      </c>
      <c r="M42" s="73" t="e">
        <f t="shared" si="3"/>
        <v>#DIV/0!</v>
      </c>
      <c r="N42" s="72"/>
    </row>
    <row r="43" spans="1:14" ht="19.5" thickBot="1" x14ac:dyDescent="0.35">
      <c r="A43" s="174"/>
      <c r="B43" s="71">
        <v>2</v>
      </c>
      <c r="C43" s="70"/>
      <c r="D43" s="69"/>
      <c r="E43" s="68"/>
      <c r="F43" s="67"/>
      <c r="G43" s="66"/>
      <c r="H43" s="65"/>
      <c r="I43" s="65"/>
      <c r="J43" s="65"/>
      <c r="K43" s="64" t="e">
        <f t="shared" si="2"/>
        <v>#DIV/0!</v>
      </c>
      <c r="L43" s="63" t="e">
        <f>([1]Feuil1!C83+[1]Feuil1!E83)+K43</f>
        <v>#DIV/0!</v>
      </c>
      <c r="M43" s="62" t="e">
        <f t="shared" si="3"/>
        <v>#DIV/0!</v>
      </c>
      <c r="N43" s="61"/>
    </row>
    <row r="44" spans="1:14" ht="19.5" thickBot="1" x14ac:dyDescent="0.35">
      <c r="A44" s="60" t="s">
        <v>32</v>
      </c>
      <c r="B44" s="58"/>
      <c r="C44" s="59">
        <f ca="1">TODAY()</f>
        <v>42969</v>
      </c>
      <c r="D44" s="58" t="s">
        <v>31</v>
      </c>
      <c r="E44" s="57">
        <v>0.4375</v>
      </c>
      <c r="F44" s="56"/>
      <c r="G44" s="54"/>
      <c r="H44" s="56"/>
      <c r="I44" s="56"/>
      <c r="J44" s="56"/>
      <c r="K44" s="55"/>
      <c r="L44" s="54"/>
      <c r="M44" s="53"/>
      <c r="N44" s="52"/>
    </row>
  </sheetData>
  <mergeCells count="26">
    <mergeCell ref="A42:A43"/>
    <mergeCell ref="A38:A39"/>
    <mergeCell ref="A40:A41"/>
    <mergeCell ref="A24:A26"/>
    <mergeCell ref="N2:N3"/>
    <mergeCell ref="C2:C3"/>
    <mergeCell ref="D2:F2"/>
    <mergeCell ref="J2:J3"/>
    <mergeCell ref="L2:L3"/>
    <mergeCell ref="A36:A37"/>
    <mergeCell ref="A27:A29"/>
    <mergeCell ref="A4:A6"/>
    <mergeCell ref="A1:N1"/>
    <mergeCell ref="A21:A23"/>
    <mergeCell ref="A31:A35"/>
    <mergeCell ref="A7:A9"/>
    <mergeCell ref="A10:A12"/>
    <mergeCell ref="A13:A14"/>
    <mergeCell ref="A15:A17"/>
    <mergeCell ref="A18:A20"/>
    <mergeCell ref="A2:A3"/>
    <mergeCell ref="G2:G3"/>
    <mergeCell ref="H2:H3"/>
    <mergeCell ref="M2:M3"/>
    <mergeCell ref="I2:I3"/>
    <mergeCell ref="K2:K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Atelier</vt:lpstr>
      <vt:lpstr>Façonnage</vt:lpstr>
    </vt:vector>
  </TitlesOfParts>
  <Company>CFI Technologies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 Hubbel</dc:creator>
  <cp:lastModifiedBy>Florent DADEZ</cp:lastModifiedBy>
  <cp:lastPrinted>2017-06-02T06:51:57Z</cp:lastPrinted>
  <dcterms:created xsi:type="dcterms:W3CDTF">2017-02-16T08:28:41Z</dcterms:created>
  <dcterms:modified xsi:type="dcterms:W3CDTF">2017-08-22T07:12:47Z</dcterms:modified>
</cp:coreProperties>
</file>