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lexandre.mira\Dropbox\EXCEL\ALEXANDRE_MIRA\"/>
    </mc:Choice>
  </mc:AlternateContent>
  <bookViews>
    <workbookView xWindow="0" yWindow="0" windowWidth="20490" windowHeight="7530"/>
  </bookViews>
  <sheets>
    <sheet name="BASE" sheetId="1" r:id="rId1"/>
    <sheet name="PANEL DE CONTROLE" sheetId="2" r:id="rId2"/>
  </sheet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3" i="1" l="1"/>
  <c r="P12" i="1"/>
  <c r="P11" i="1"/>
  <c r="P7" i="1"/>
  <c r="O6" i="1"/>
  <c r="P6" i="1"/>
  <c r="P5" i="1"/>
  <c r="P4" i="1"/>
  <c r="O4" i="1"/>
  <c r="T2" i="1"/>
  <c r="C4" i="2"/>
  <c r="C5" i="2"/>
  <c r="L4" i="1"/>
  <c r="L5" i="1"/>
  <c r="L6" i="1"/>
  <c r="L7" i="1"/>
  <c r="L8" i="1"/>
  <c r="L9" i="1"/>
  <c r="L10" i="1"/>
  <c r="L11" i="1"/>
  <c r="L12" i="1"/>
  <c r="L13" i="1"/>
  <c r="L3" i="1"/>
  <c r="C12" i="1"/>
  <c r="D12" i="1"/>
  <c r="C6" i="2"/>
  <c r="C7" i="2"/>
  <c r="T3" i="1"/>
  <c r="V3" i="1"/>
  <c r="U3" i="1"/>
  <c r="W3" i="1"/>
  <c r="K16" i="1"/>
  <c r="N16" i="1"/>
  <c r="O16" i="1"/>
  <c r="L16" i="1"/>
  <c r="P16" i="1"/>
  <c r="M16" i="1"/>
  <c r="Q16" i="1"/>
  <c r="H16" i="1"/>
  <c r="E16" i="1"/>
  <c r="I16" i="1"/>
  <c r="F16" i="1"/>
  <c r="J16" i="1"/>
  <c r="G16" i="1"/>
  <c r="X16" i="1"/>
  <c r="W16" i="1"/>
  <c r="V16" i="1"/>
  <c r="U16" i="1"/>
  <c r="T16" i="1"/>
  <c r="S16" i="1"/>
  <c r="D16" i="1"/>
  <c r="R16" i="1"/>
  <c r="C16" i="1"/>
  <c r="B16" i="1"/>
  <c r="D4" i="1"/>
  <c r="D5" i="1"/>
  <c r="D6" i="1"/>
  <c r="D7" i="1"/>
  <c r="D8" i="1"/>
  <c r="D9" i="1"/>
  <c r="D10" i="1"/>
  <c r="D11" i="1"/>
  <c r="D13" i="1"/>
  <c r="D3" i="1"/>
  <c r="C4" i="1"/>
  <c r="C5" i="1"/>
  <c r="C6" i="1"/>
  <c r="C7" i="1"/>
  <c r="C8" i="1"/>
  <c r="C9" i="1"/>
  <c r="C10" i="1"/>
  <c r="C11" i="1"/>
  <c r="C13" i="1"/>
  <c r="C3" i="1"/>
  <c r="C10" i="2"/>
  <c r="C8" i="2"/>
  <c r="C9" i="2"/>
  <c r="G3" i="1"/>
  <c r="G12" i="1"/>
  <c r="H12" i="1"/>
  <c r="I12" i="1"/>
  <c r="G13" i="1"/>
  <c r="H13" i="1"/>
  <c r="I13" i="1"/>
  <c r="G8" i="1"/>
  <c r="H8" i="1"/>
  <c r="I8" i="1"/>
  <c r="G4" i="1"/>
  <c r="G11" i="1"/>
  <c r="H11" i="1"/>
  <c r="I11" i="1"/>
  <c r="G7" i="1"/>
  <c r="H7" i="1"/>
  <c r="I7" i="1"/>
  <c r="G10" i="1"/>
  <c r="H10" i="1"/>
  <c r="I10" i="1"/>
  <c r="G6" i="1"/>
  <c r="H6" i="1"/>
  <c r="I6" i="1"/>
  <c r="G9" i="1"/>
  <c r="H9" i="1"/>
  <c r="I9" i="1"/>
  <c r="G5" i="1"/>
  <c r="H3" i="1"/>
  <c r="H5" i="1"/>
  <c r="I5" i="1"/>
  <c r="H4" i="1"/>
  <c r="I4" i="1"/>
  <c r="I3" i="1"/>
</calcChain>
</file>

<file path=xl/sharedStrings.xml><?xml version="1.0" encoding="utf-8"?>
<sst xmlns="http://schemas.openxmlformats.org/spreadsheetml/2006/main" count="94" uniqueCount="85">
  <si>
    <t>Nombre</t>
  </si>
  <si>
    <t>Estado</t>
  </si>
  <si>
    <t>Importe ganado</t>
  </si>
  <si>
    <t>Impuesto</t>
  </si>
  <si>
    <t>Ganador</t>
  </si>
  <si>
    <t>Apellido</t>
  </si>
  <si>
    <t>Isaure Beignot</t>
  </si>
  <si>
    <t>Jorge Amescua</t>
  </si>
  <si>
    <t>Patricia Fraga</t>
  </si>
  <si>
    <t>Alexandre Mira</t>
  </si>
  <si>
    <t>Laetitia Berthier</t>
  </si>
  <si>
    <t>Víctor Csali</t>
  </si>
  <si>
    <t>Marta Torre</t>
  </si>
  <si>
    <t>Fecha Inicio</t>
  </si>
  <si>
    <t>Fecha Final</t>
  </si>
  <si>
    <t>Dias Lab</t>
  </si>
  <si>
    <t>Constance Hackenbruch</t>
  </si>
  <si>
    <t>Hugo Batista</t>
  </si>
  <si>
    <t>Provincia 1</t>
  </si>
  <si>
    <t xml:space="preserve">Provincia 2 </t>
  </si>
  <si>
    <t>Provincia 3</t>
  </si>
  <si>
    <t>Porto</t>
  </si>
  <si>
    <t>Lisboa</t>
  </si>
  <si>
    <t>Faro</t>
  </si>
  <si>
    <t>Yaiza Garcia</t>
  </si>
  <si>
    <t>José Victor</t>
  </si>
  <si>
    <t>Granada</t>
  </si>
  <si>
    <t>Toledo</t>
  </si>
  <si>
    <t>Avila</t>
  </si>
  <si>
    <t>Jaen</t>
  </si>
  <si>
    <t>Murcia</t>
  </si>
  <si>
    <t>Provincia 4</t>
  </si>
  <si>
    <t>Teruel</t>
  </si>
  <si>
    <t xml:space="preserve">Soria </t>
  </si>
  <si>
    <t>Segovia</t>
  </si>
  <si>
    <t>Cadiz</t>
  </si>
  <si>
    <t>Barcelona</t>
  </si>
  <si>
    <t xml:space="preserve">Asturia </t>
  </si>
  <si>
    <t>Zaragoza</t>
  </si>
  <si>
    <t>Alicante</t>
  </si>
  <si>
    <t>Burgos</t>
  </si>
  <si>
    <t>Córdoba</t>
  </si>
  <si>
    <t>Albacete</t>
  </si>
  <si>
    <t>Castellon</t>
  </si>
  <si>
    <t>Cantabria</t>
  </si>
  <si>
    <t>Ciudad Real</t>
  </si>
  <si>
    <t>La Rioja</t>
  </si>
  <si>
    <t>Illes Baleares</t>
  </si>
  <si>
    <t>Cuenca</t>
  </si>
  <si>
    <t>Léon</t>
  </si>
  <si>
    <t>Ceuta</t>
  </si>
  <si>
    <t>Alméria</t>
  </si>
  <si>
    <t>Guadalajara</t>
  </si>
  <si>
    <t>Palencia</t>
  </si>
  <si>
    <t>Melilla</t>
  </si>
  <si>
    <t>Acoruña</t>
  </si>
  <si>
    <t>Lugo</t>
  </si>
  <si>
    <t>Ourense</t>
  </si>
  <si>
    <t>Pontevedra</t>
  </si>
  <si>
    <t>Provincias</t>
  </si>
  <si>
    <t>FELICITACIONES</t>
  </si>
  <si>
    <t>Comentario</t>
  </si>
  <si>
    <t>Dirección</t>
  </si>
  <si>
    <t>Telefono</t>
  </si>
  <si>
    <t>255 143 100</t>
  </si>
  <si>
    <t>255 821 626</t>
  </si>
  <si>
    <t>963 213 655</t>
  </si>
  <si>
    <t>255 870 420</t>
  </si>
  <si>
    <t>223 222 075</t>
  </si>
  <si>
    <t>966 465 451</t>
  </si>
  <si>
    <t>223 324 209</t>
  </si>
  <si>
    <t>254 789 165</t>
  </si>
  <si>
    <t>220 995 505</t>
  </si>
  <si>
    <t>213 180 049</t>
  </si>
  <si>
    <t>Goya</t>
  </si>
  <si>
    <t>Moratalaz</t>
  </si>
  <si>
    <t>Retiro</t>
  </si>
  <si>
    <t>Vinateros</t>
  </si>
  <si>
    <t>Bilbao</t>
  </si>
  <si>
    <t>Arguelles</t>
  </si>
  <si>
    <t>Chueca</t>
  </si>
  <si>
    <t>Malasaña</t>
  </si>
  <si>
    <t>Lavapies</t>
  </si>
  <si>
    <t>Fecha inicio</t>
  </si>
  <si>
    <t>Fecha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</si>
</sst>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\ [$€-C0A]_-;\-* #,##0\ [$€-C0A]_-;_-* &quot;-&quot;??\ [$€-C0A]_-;_-@_-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FF9900"/>
      <name val="Britannic Bold"/>
      <family val="2"/>
    </font>
    <font>
      <i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9933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gray125">
        <fgColor theme="1" tint="0.499984740745262"/>
        <bgColor theme="5" tint="-0.24994659260841701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1" xfId="0" applyFill="1" applyBorder="1"/>
    <xf numFmtId="0" fontId="0" fillId="2" borderId="0" xfId="0" applyFill="1"/>
    <xf numFmtId="164" fontId="0" fillId="2" borderId="1" xfId="0" applyNumberFormat="1" applyFill="1" applyBorder="1"/>
    <xf numFmtId="14" fontId="0" fillId="2" borderId="1" xfId="0" applyNumberFormat="1" applyFill="1" applyBorder="1"/>
    <xf numFmtId="0" fontId="0" fillId="2" borderId="0" xfId="0" applyFill="1" applyBorder="1"/>
    <xf numFmtId="0" fontId="0" fillId="3" borderId="1" xfId="0" applyFill="1" applyBorder="1"/>
    <xf numFmtId="0" fontId="1" fillId="3" borderId="1" xfId="0" applyFont="1" applyFill="1" applyBorder="1"/>
    <xf numFmtId="0" fontId="0" fillId="4" borderId="1" xfId="0" applyFill="1" applyBorder="1" applyAlignment="1">
      <alignment horizontal="center"/>
    </xf>
    <xf numFmtId="164" fontId="0" fillId="2" borderId="0" xfId="0" applyNumberFormat="1" applyFill="1" applyBorder="1"/>
    <xf numFmtId="14" fontId="0" fillId="2" borderId="0" xfId="0" applyNumberFormat="1" applyFill="1" applyBorder="1"/>
    <xf numFmtId="0" fontId="3" fillId="5" borderId="0" xfId="0" applyFont="1" applyFill="1"/>
    <xf numFmtId="0" fontId="0" fillId="2" borderId="0" xfId="0" applyFill="1" applyBorder="1"/>
    <xf numFmtId="0" fontId="4" fillId="2" borderId="2" xfId="0" applyFont="1" applyFill="1" applyBorder="1"/>
    <xf numFmtId="0" fontId="0" fillId="2" borderId="3" xfId="0" applyFill="1" applyBorder="1"/>
    <xf numFmtId="0" fontId="4" fillId="2" borderId="4" xfId="0" applyFont="1" applyFill="1" applyBorder="1"/>
    <xf numFmtId="0" fontId="0" fillId="2" borderId="5" xfId="0" applyFill="1" applyBorder="1"/>
    <xf numFmtId="14" fontId="0" fillId="2" borderId="5" xfId="0" applyNumberFormat="1" applyFill="1" applyBorder="1" applyAlignment="1">
      <alignment horizontal="left"/>
    </xf>
    <xf numFmtId="0" fontId="4" fillId="2" borderId="6" xfId="0" applyFont="1" applyFill="1" applyBorder="1"/>
    <xf numFmtId="14" fontId="0" fillId="2" borderId="7" xfId="0" applyNumberFormat="1" applyFill="1" applyBorder="1" applyAlignment="1">
      <alignment horizontal="left"/>
    </xf>
    <xf numFmtId="0" fontId="0" fillId="2" borderId="0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</cellXfs>
  <cellStyles count="1">
    <cellStyle name="Normal" xfId="0" builtinId="0"/>
  </cellStyles>
  <dxfs count="10"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b/>
        <i/>
      </font>
      <fill>
        <patternFill patternType="gray125">
          <fgColor theme="5"/>
          <bgColor theme="6"/>
        </patternFill>
      </fill>
    </dxf>
    <dxf>
      <numFmt numFmtId="30" formatCode="@"/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323850</xdr:colOff>
          <xdr:row>4</xdr:row>
          <xdr:rowOff>152400</xdr:rowOff>
        </xdr:from>
        <xdr:to>
          <xdr:col>19</xdr:col>
          <xdr:colOff>457200</xdr:colOff>
          <xdr:row>9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s-ES" sz="1100" b="0" i="0" u="sng" strike="noStrike" baseline="0">
                  <a:solidFill>
                    <a:srgbClr val="FF9900"/>
                  </a:solidFill>
                  <a:latin typeface="Britannic Bold"/>
                </a:rPr>
                <a:t>***********</a:t>
              </a:r>
            </a:p>
            <a:p>
              <a:pPr algn="ctr" rtl="0">
                <a:defRPr sz="1000"/>
              </a:pPr>
              <a:r>
                <a:rPr lang="es-ES" sz="1100" b="0" i="0" u="sng" strike="noStrike" baseline="0">
                  <a:solidFill>
                    <a:srgbClr val="FF9900"/>
                  </a:solidFill>
                  <a:latin typeface="Britannic Bold"/>
                </a:rPr>
                <a:t>AND THE WINNER IS</a:t>
              </a:r>
            </a:p>
            <a:p>
              <a:pPr algn="ctr" rtl="0">
                <a:defRPr sz="1000"/>
              </a:pPr>
              <a:r>
                <a:rPr lang="es-ES" sz="1100" b="0" i="0" u="sng" strike="noStrike" baseline="0">
                  <a:solidFill>
                    <a:srgbClr val="FF9900"/>
                  </a:solidFill>
                  <a:latin typeface="Britannic Bold"/>
                </a:rPr>
                <a:t>***********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3</xdr:row>
          <xdr:rowOff>0</xdr:rowOff>
        </xdr:from>
        <xdr:to>
          <xdr:col>6</xdr:col>
          <xdr:colOff>180975</xdr:colOff>
          <xdr:row>4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s-ES" sz="1100" b="0" i="1" u="none" strike="noStrike" baseline="0">
                  <a:solidFill>
                    <a:srgbClr val="993300"/>
                  </a:solidFill>
                  <a:latin typeface="Calibri"/>
                </a:rPr>
                <a:t>Ganador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3</xdr:row>
          <xdr:rowOff>152400</xdr:rowOff>
        </xdr:from>
        <xdr:to>
          <xdr:col>8</xdr:col>
          <xdr:colOff>9525</xdr:colOff>
          <xdr:row>5</xdr:row>
          <xdr:rowOff>9525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DD1847E8-8B86-430E-9935-1C7F1F5494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s-ES" sz="1100" b="0" i="0" u="none" strike="noStrike" baseline="0">
                  <a:solidFill>
                    <a:srgbClr val="000000"/>
                  </a:solidFill>
                  <a:latin typeface="Calibri"/>
                </a:rPr>
                <a:t>COPY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1"/>
  <dimension ref="B2:X29"/>
  <sheetViews>
    <sheetView tabSelected="1" zoomScale="80" zoomScaleNormal="80" workbookViewId="0">
      <selection activeCell="Q3" sqref="Q3"/>
    </sheetView>
  </sheetViews>
  <sheetFormatPr baseColWidth="10" defaultRowHeight="15" x14ac:dyDescent="0.25"/>
  <cols>
    <col min="1" max="1" width="11.42578125" style="2"/>
    <col min="2" max="2" width="22.5703125" style="2" customWidth="1"/>
    <col min="3" max="3" width="11.42578125" style="2"/>
    <col min="4" max="5" width="14" style="2" customWidth="1"/>
    <col min="6" max="6" width="11.42578125" style="2"/>
    <col min="7" max="7" width="11.85546875" style="2" bestFit="1" customWidth="1"/>
    <col min="8" max="8" width="15" style="2" customWidth="1"/>
    <col min="9" max="9" width="22.7109375" style="2" customWidth="1"/>
    <col min="10" max="10" width="13.7109375" style="2" customWidth="1"/>
    <col min="11" max="11" width="14.7109375" style="2" customWidth="1"/>
    <col min="12" max="16" width="12" style="2" customWidth="1"/>
    <col min="17" max="17" width="28" style="2" customWidth="1"/>
    <col min="18" max="19" width="11.42578125" style="2"/>
    <col min="20" max="20" width="26.28515625" style="2" customWidth="1"/>
    <col min="21" max="21" width="18.140625" style="2" customWidth="1"/>
    <col min="22" max="22" width="16.42578125" style="2" customWidth="1"/>
    <col min="23" max="23" width="16.7109375" style="2" customWidth="1"/>
    <col min="24" max="16384" width="11.42578125" style="2"/>
  </cols>
  <sheetData>
    <row r="2" spans="2:24" x14ac:dyDescent="0.25">
      <c r="B2" s="6" t="s">
        <v>0</v>
      </c>
      <c r="C2" s="6" t="s">
        <v>0</v>
      </c>
      <c r="D2" s="6" t="s">
        <v>5</v>
      </c>
      <c r="E2" s="6" t="s">
        <v>63</v>
      </c>
      <c r="F2" s="6" t="s">
        <v>62</v>
      </c>
      <c r="G2" s="6" t="s">
        <v>1</v>
      </c>
      <c r="H2" s="6" t="s">
        <v>2</v>
      </c>
      <c r="I2" s="6" t="s">
        <v>3</v>
      </c>
      <c r="J2" s="6" t="s">
        <v>13</v>
      </c>
      <c r="K2" s="6" t="s">
        <v>14</v>
      </c>
      <c r="L2" s="6" t="s">
        <v>15</v>
      </c>
      <c r="M2" s="6" t="s">
        <v>18</v>
      </c>
      <c r="N2" s="6" t="s">
        <v>19</v>
      </c>
      <c r="O2" s="6" t="s">
        <v>20</v>
      </c>
      <c r="P2" s="6" t="s">
        <v>31</v>
      </c>
      <c r="Q2" s="6" t="s">
        <v>61</v>
      </c>
      <c r="S2" s="7" t="s">
        <v>4</v>
      </c>
      <c r="T2" s="1" t="str">
        <f ca="1">CHOOSE(RANDBETWEEN(1,11),B3,B4,B5,B6,B7,B8,B9,B10,B11,B12,B13)</f>
        <v>Constance Hackenbruch</v>
      </c>
    </row>
    <row r="3" spans="2:24" x14ac:dyDescent="0.25">
      <c r="B3" s="8" t="s">
        <v>6</v>
      </c>
      <c r="C3" s="1" t="str">
        <f>LEFT(B3,FIND(" ",B3,1))</f>
        <v xml:space="preserve">Isaure </v>
      </c>
      <c r="D3" s="1" t="str">
        <f t="shared" ref="D3:D13" si="0">RIGHT(B3,LEN(B3)- FIND(" ",B3,1))</f>
        <v>Beignot</v>
      </c>
      <c r="E3" s="1" t="s">
        <v>64</v>
      </c>
      <c r="F3" s="1" t="s">
        <v>82</v>
      </c>
      <c r="G3" s="1" t="str">
        <f t="shared" ref="G3:G13" ca="1" si="1">IF(B3=$T$2,"Ganador","Perdedor")</f>
        <v>Perdedor</v>
      </c>
      <c r="H3" s="3">
        <f ca="1">IF(G3="Ganador",10000,RANDBETWEEN(1,9999))</f>
        <v>2756</v>
      </c>
      <c r="I3" s="1" t="str">
        <f ca="1">IF(H3&gt;5000,"paga impuesto",IF(H3&gt;1000,"puede pagar impuesto","no paga impuesto"))</f>
        <v>puede pagar impuesto</v>
      </c>
      <c r="J3" s="4">
        <v>42732</v>
      </c>
      <c r="K3" s="4">
        <v>42885</v>
      </c>
      <c r="L3" s="1">
        <f>NETWORKDAYS(J3,K3)</f>
        <v>110</v>
      </c>
      <c r="M3" s="1" t="s">
        <v>47</v>
      </c>
      <c r="N3" s="1" t="s">
        <v>48</v>
      </c>
      <c r="O3" s="1" t="s">
        <v>49</v>
      </c>
      <c r="P3" s="1" t="s">
        <v>50</v>
      </c>
      <c r="Q3" s="1"/>
      <c r="S3" s="6" t="s">
        <v>59</v>
      </c>
      <c r="T3" s="1" t="str">
        <f ca="1">VLOOKUP(T2,B3:P13,12,FALSE)</f>
        <v>Albacete</v>
      </c>
      <c r="U3" s="1" t="str">
        <f ca="1">VLOOKUP(T2,B3:P13,13,FALSE)</f>
        <v>Castellon</v>
      </c>
      <c r="V3" s="1" t="str">
        <f ca="1">VLOOKUP(T2,B3:P13,14,FALSE)</f>
        <v>Cantabria</v>
      </c>
      <c r="W3" s="1" t="str">
        <f ca="1">VLOOKUP(T2,B3:P13,15,FALSE)</f>
        <v xml:space="preserve"> </v>
      </c>
    </row>
    <row r="4" spans="2:24" x14ac:dyDescent="0.25">
      <c r="B4" s="8" t="s">
        <v>7</v>
      </c>
      <c r="C4" s="1" t="str">
        <f t="shared" ref="C4:C13" si="2">LEFT(B4,FIND(" ",B4,1))</f>
        <v xml:space="preserve">Jorge </v>
      </c>
      <c r="D4" s="1" t="str">
        <f t="shared" si="0"/>
        <v>Amescua</v>
      </c>
      <c r="E4" s="1" t="s">
        <v>65</v>
      </c>
      <c r="F4" s="1" t="s">
        <v>75</v>
      </c>
      <c r="G4" s="1" t="str">
        <f t="shared" ca="1" si="1"/>
        <v>Perdedor</v>
      </c>
      <c r="H4" s="3">
        <f ca="1">IF(G4="Ganador",10000,RANDBETWEEN(1,9999))</f>
        <v>2264</v>
      </c>
      <c r="I4" s="1" t="str">
        <f ca="1">IF(H4&gt;5000,"paga impuesto",IF(H4&gt;1000,"puede pagar impuesto","no paga impuesto"))</f>
        <v>puede pagar impuesto</v>
      </c>
      <c r="J4" s="4">
        <v>42742</v>
      </c>
      <c r="K4" s="4">
        <v>42886</v>
      </c>
      <c r="L4" s="1">
        <f t="shared" ref="L4:L13" si="3">NETWORKDAYS(J4,K4)</f>
        <v>103</v>
      </c>
      <c r="M4" s="1" t="s">
        <v>45</v>
      </c>
      <c r="N4" s="1" t="s">
        <v>46</v>
      </c>
      <c r="O4" s="1" t="str">
        <f>" "</f>
        <v xml:space="preserve"> </v>
      </c>
      <c r="P4" s="1" t="str">
        <f>" "</f>
        <v xml:space="preserve"> </v>
      </c>
      <c r="Q4" s="1"/>
    </row>
    <row r="5" spans="2:24" x14ac:dyDescent="0.25">
      <c r="B5" s="8" t="s">
        <v>8</v>
      </c>
      <c r="C5" s="1" t="str">
        <f t="shared" si="2"/>
        <v xml:space="preserve">Patricia </v>
      </c>
      <c r="D5" s="1" t="str">
        <f t="shared" si="0"/>
        <v>Fraga</v>
      </c>
      <c r="E5" s="1" t="s">
        <v>65</v>
      </c>
      <c r="F5" s="1" t="s">
        <v>74</v>
      </c>
      <c r="G5" s="1" t="str">
        <f t="shared" ca="1" si="1"/>
        <v>Perdedor</v>
      </c>
      <c r="H5" s="3">
        <f ca="1">IF(G5="Ganador",10000,RANDBETWEEN(1,9999))</f>
        <v>7578</v>
      </c>
      <c r="I5" s="1" t="str">
        <f t="shared" ref="I5:I13" ca="1" si="4">IF(H5&gt;5000,"paga impuesto",IF(H5&gt;1000,"puede pagar impuesto","no paga impuesto"))</f>
        <v>paga impuesto</v>
      </c>
      <c r="J5" s="4">
        <v>42751</v>
      </c>
      <c r="K5" s="4">
        <v>43005</v>
      </c>
      <c r="L5" s="1">
        <f t="shared" si="3"/>
        <v>183</v>
      </c>
      <c r="M5" s="1" t="s">
        <v>33</v>
      </c>
      <c r="N5" s="1" t="s">
        <v>34</v>
      </c>
      <c r="O5" s="1" t="s">
        <v>35</v>
      </c>
      <c r="P5" s="1" t="str">
        <f>" "</f>
        <v xml:space="preserve"> </v>
      </c>
      <c r="Q5" s="1"/>
    </row>
    <row r="6" spans="2:24" x14ac:dyDescent="0.25">
      <c r="B6" s="8" t="s">
        <v>25</v>
      </c>
      <c r="C6" s="1" t="str">
        <f t="shared" si="2"/>
        <v xml:space="preserve">José </v>
      </c>
      <c r="D6" s="1" t="str">
        <f t="shared" si="0"/>
        <v>Victor</v>
      </c>
      <c r="E6" s="1" t="s">
        <v>66</v>
      </c>
      <c r="F6" s="1" t="s">
        <v>76</v>
      </c>
      <c r="G6" s="1" t="str">
        <f t="shared" ca="1" si="1"/>
        <v>Perdedor</v>
      </c>
      <c r="H6" s="3">
        <f t="shared" ref="H6:H13" ca="1" si="5">IF(G6="Ganador",10000,RANDBETWEEN(1,9999))</f>
        <v>2596</v>
      </c>
      <c r="I6" s="1" t="str">
        <f t="shared" ca="1" si="4"/>
        <v>puede pagar impuesto</v>
      </c>
      <c r="J6" s="4">
        <v>42754</v>
      </c>
      <c r="K6" s="4">
        <v>42808</v>
      </c>
      <c r="L6" s="1">
        <f t="shared" si="3"/>
        <v>39</v>
      </c>
      <c r="M6" s="1" t="s">
        <v>26</v>
      </c>
      <c r="N6" s="1" t="s">
        <v>27</v>
      </c>
      <c r="O6" s="1" t="str">
        <f>" "</f>
        <v xml:space="preserve"> </v>
      </c>
      <c r="P6" s="1" t="str">
        <f>" "</f>
        <v xml:space="preserve"> </v>
      </c>
      <c r="Q6" s="1"/>
    </row>
    <row r="7" spans="2:24" x14ac:dyDescent="0.25">
      <c r="B7" s="8" t="s">
        <v>9</v>
      </c>
      <c r="C7" s="1" t="str">
        <f t="shared" si="2"/>
        <v xml:space="preserve">Alexandre </v>
      </c>
      <c r="D7" s="1" t="str">
        <f t="shared" si="0"/>
        <v>Mira</v>
      </c>
      <c r="E7" s="1" t="s">
        <v>67</v>
      </c>
      <c r="F7" s="1" t="s">
        <v>77</v>
      </c>
      <c r="G7" s="1" t="str">
        <f t="shared" ca="1" si="1"/>
        <v>Perdedor</v>
      </c>
      <c r="H7" s="3">
        <f t="shared" ca="1" si="5"/>
        <v>7077</v>
      </c>
      <c r="I7" s="1" t="str">
        <f t="shared" ca="1" si="4"/>
        <v>paga impuesto</v>
      </c>
      <c r="J7" s="4">
        <v>42745</v>
      </c>
      <c r="K7" s="4">
        <v>42895</v>
      </c>
      <c r="L7" s="1">
        <f t="shared" si="3"/>
        <v>109</v>
      </c>
      <c r="M7" s="1" t="s">
        <v>21</v>
      </c>
      <c r="N7" s="1" t="s">
        <v>22</v>
      </c>
      <c r="O7" s="1" t="s">
        <v>23</v>
      </c>
      <c r="P7" s="1" t="str">
        <f>" "</f>
        <v xml:space="preserve"> </v>
      </c>
      <c r="Q7" s="1"/>
    </row>
    <row r="8" spans="2:24" x14ac:dyDescent="0.25">
      <c r="B8" s="8" t="s">
        <v>10</v>
      </c>
      <c r="C8" s="1" t="str">
        <f t="shared" si="2"/>
        <v xml:space="preserve">Laetitia </v>
      </c>
      <c r="D8" s="1" t="str">
        <f t="shared" si="0"/>
        <v>Berthier</v>
      </c>
      <c r="E8" s="1" t="s">
        <v>68</v>
      </c>
      <c r="F8" s="1" t="s">
        <v>78</v>
      </c>
      <c r="G8" s="1" t="str">
        <f t="shared" ca="1" si="1"/>
        <v>Perdedor</v>
      </c>
      <c r="H8" s="3">
        <f t="shared" ca="1" si="5"/>
        <v>6423</v>
      </c>
      <c r="I8" s="1" t="str">
        <f t="shared" ca="1" si="4"/>
        <v>paga impuesto</v>
      </c>
      <c r="J8" s="4">
        <v>42765</v>
      </c>
      <c r="K8" s="4">
        <v>42951</v>
      </c>
      <c r="L8" s="1">
        <f t="shared" si="3"/>
        <v>135</v>
      </c>
      <c r="M8" s="1" t="s">
        <v>28</v>
      </c>
      <c r="N8" s="1" t="s">
        <v>29</v>
      </c>
      <c r="O8" s="1" t="s">
        <v>32</v>
      </c>
      <c r="P8" s="1" t="s">
        <v>30</v>
      </c>
      <c r="Q8" s="1"/>
    </row>
    <row r="9" spans="2:24" x14ac:dyDescent="0.25">
      <c r="B9" s="8" t="s">
        <v>17</v>
      </c>
      <c r="C9" s="1" t="str">
        <f t="shared" si="2"/>
        <v xml:space="preserve">Hugo </v>
      </c>
      <c r="D9" s="1" t="str">
        <f t="shared" si="0"/>
        <v>Batista</v>
      </c>
      <c r="E9" s="1" t="s">
        <v>69</v>
      </c>
      <c r="F9" s="1" t="s">
        <v>77</v>
      </c>
      <c r="G9" s="1" t="str">
        <f t="shared" ca="1" si="1"/>
        <v>Perdedor</v>
      </c>
      <c r="H9" s="3">
        <f t="shared" ca="1" si="5"/>
        <v>9618</v>
      </c>
      <c r="I9" s="1" t="str">
        <f t="shared" ca="1" si="4"/>
        <v>paga impuesto</v>
      </c>
      <c r="J9" s="4">
        <v>42747</v>
      </c>
      <c r="K9" s="4">
        <v>42891</v>
      </c>
      <c r="L9" s="1">
        <f t="shared" si="3"/>
        <v>103</v>
      </c>
      <c r="M9" s="1" t="s">
        <v>55</v>
      </c>
      <c r="N9" s="1" t="s">
        <v>56</v>
      </c>
      <c r="O9" s="1" t="s">
        <v>57</v>
      </c>
      <c r="P9" s="1" t="s">
        <v>58</v>
      </c>
      <c r="Q9" s="1"/>
    </row>
    <row r="10" spans="2:24" x14ac:dyDescent="0.25">
      <c r="B10" s="8" t="s">
        <v>11</v>
      </c>
      <c r="C10" s="1" t="str">
        <f t="shared" si="2"/>
        <v xml:space="preserve">Víctor </v>
      </c>
      <c r="D10" s="1" t="str">
        <f t="shared" si="0"/>
        <v>Csali</v>
      </c>
      <c r="E10" s="1" t="s">
        <v>70</v>
      </c>
      <c r="F10" s="1" t="s">
        <v>79</v>
      </c>
      <c r="G10" s="1" t="str">
        <f t="shared" ca="1" si="1"/>
        <v>Perdedor</v>
      </c>
      <c r="H10" s="3">
        <f t="shared" ca="1" si="5"/>
        <v>6550</v>
      </c>
      <c r="I10" s="1" t="str">
        <f t="shared" ca="1" si="4"/>
        <v>paga impuesto</v>
      </c>
      <c r="J10" s="4">
        <v>42748</v>
      </c>
      <c r="K10" s="4">
        <v>42883</v>
      </c>
      <c r="L10" s="1">
        <f t="shared" si="3"/>
        <v>96</v>
      </c>
      <c r="M10" s="1" t="s">
        <v>51</v>
      </c>
      <c r="N10" s="1" t="s">
        <v>52</v>
      </c>
      <c r="O10" s="1" t="s">
        <v>53</v>
      </c>
      <c r="P10" s="1" t="s">
        <v>54</v>
      </c>
      <c r="Q10" s="1"/>
    </row>
    <row r="11" spans="2:24" x14ac:dyDescent="0.25">
      <c r="B11" s="8" t="s">
        <v>16</v>
      </c>
      <c r="C11" s="1" t="str">
        <f t="shared" si="2"/>
        <v xml:space="preserve">Constance </v>
      </c>
      <c r="D11" s="1" t="str">
        <f t="shared" si="0"/>
        <v>Hackenbruch</v>
      </c>
      <c r="E11" s="1" t="s">
        <v>71</v>
      </c>
      <c r="F11" s="1" t="s">
        <v>80</v>
      </c>
      <c r="G11" s="1" t="str">
        <f t="shared" ca="1" si="1"/>
        <v>Ganador</v>
      </c>
      <c r="H11" s="3">
        <f t="shared" ca="1" si="5"/>
        <v>10000</v>
      </c>
      <c r="I11" s="1" t="str">
        <f t="shared" ca="1" si="4"/>
        <v>paga impuesto</v>
      </c>
      <c r="J11" s="4">
        <v>42755</v>
      </c>
      <c r="K11" s="4">
        <v>42893</v>
      </c>
      <c r="L11" s="1">
        <f t="shared" si="3"/>
        <v>99</v>
      </c>
      <c r="M11" s="1" t="s">
        <v>42</v>
      </c>
      <c r="N11" s="1" t="s">
        <v>43</v>
      </c>
      <c r="O11" s="1" t="s">
        <v>44</v>
      </c>
      <c r="P11" s="1" t="str">
        <f>" "</f>
        <v xml:space="preserve"> </v>
      </c>
      <c r="Q11" s="1"/>
    </row>
    <row r="12" spans="2:24" x14ac:dyDescent="0.25">
      <c r="B12" s="8" t="s">
        <v>24</v>
      </c>
      <c r="C12" s="1" t="str">
        <f t="shared" si="2"/>
        <v xml:space="preserve">Yaiza </v>
      </c>
      <c r="D12" s="1" t="str">
        <f t="shared" si="0"/>
        <v>Garcia</v>
      </c>
      <c r="E12" s="1" t="s">
        <v>72</v>
      </c>
      <c r="F12" s="1" t="s">
        <v>81</v>
      </c>
      <c r="G12" s="1" t="str">
        <f t="shared" ca="1" si="1"/>
        <v>Perdedor</v>
      </c>
      <c r="H12" s="3">
        <f t="shared" ca="1" si="5"/>
        <v>6119</v>
      </c>
      <c r="I12" s="1" t="str">
        <f t="shared" ca="1" si="4"/>
        <v>paga impuesto</v>
      </c>
      <c r="J12" s="4">
        <v>42772</v>
      </c>
      <c r="K12" s="4">
        <v>43067</v>
      </c>
      <c r="L12" s="1">
        <f t="shared" si="3"/>
        <v>212</v>
      </c>
      <c r="M12" s="1" t="s">
        <v>37</v>
      </c>
      <c r="N12" s="1" t="s">
        <v>36</v>
      </c>
      <c r="O12" s="1" t="s">
        <v>38</v>
      </c>
      <c r="P12" s="1" t="str">
        <f>" "</f>
        <v xml:space="preserve"> </v>
      </c>
      <c r="Q12" s="1"/>
    </row>
    <row r="13" spans="2:24" x14ac:dyDescent="0.25">
      <c r="B13" s="8" t="s">
        <v>12</v>
      </c>
      <c r="C13" s="1" t="str">
        <f t="shared" si="2"/>
        <v xml:space="preserve">Marta </v>
      </c>
      <c r="D13" s="1" t="str">
        <f t="shared" si="0"/>
        <v>Torre</v>
      </c>
      <c r="E13" s="1" t="s">
        <v>73</v>
      </c>
      <c r="F13" s="1" t="s">
        <v>74</v>
      </c>
      <c r="G13" s="1" t="str">
        <f t="shared" ca="1" si="1"/>
        <v>Perdedor</v>
      </c>
      <c r="H13" s="3">
        <f t="shared" ca="1" si="5"/>
        <v>4967</v>
      </c>
      <c r="I13" s="1" t="str">
        <f t="shared" ca="1" si="4"/>
        <v>puede pagar impuesto</v>
      </c>
      <c r="J13" s="4">
        <v>42737</v>
      </c>
      <c r="K13" s="4">
        <v>42795</v>
      </c>
      <c r="L13" s="1">
        <f t="shared" si="3"/>
        <v>43</v>
      </c>
      <c r="M13" s="1" t="s">
        <v>39</v>
      </c>
      <c r="N13" s="1" t="s">
        <v>40</v>
      </c>
      <c r="O13" s="1" t="s">
        <v>41</v>
      </c>
      <c r="P13" s="1" t="str">
        <f>" "</f>
        <v xml:space="preserve"> </v>
      </c>
      <c r="Q13" s="1"/>
    </row>
    <row r="14" spans="2:24" x14ac:dyDescent="0.25">
      <c r="B14" s="5"/>
      <c r="C14" s="5"/>
      <c r="D14" s="5"/>
      <c r="E14" s="5"/>
      <c r="F14" s="5"/>
      <c r="G14" s="5"/>
      <c r="H14" s="9"/>
      <c r="I14" s="5"/>
      <c r="J14" s="10"/>
      <c r="K14" s="10"/>
      <c r="L14" s="5"/>
      <c r="M14" s="5"/>
      <c r="N14" s="5"/>
      <c r="O14" s="5"/>
      <c r="P14" s="5"/>
      <c r="Q14" s="5"/>
    </row>
    <row r="15" spans="2:24" ht="18.75" x14ac:dyDescent="0.3">
      <c r="B15" s="11" t="s">
        <v>60</v>
      </c>
    </row>
    <row r="16" spans="2:24" x14ac:dyDescent="0.25">
      <c r="B16" s="2" t="str">
        <f ca="1">MID(LEFT($T$2,FIND(" ",$T$2,1)),COLUMN()-1,1)</f>
        <v>C</v>
      </c>
      <c r="C16" s="2" t="str">
        <f ca="1">MID(LEFT($T$2,FIND(" ",$T$2,1)),COLUMN()-1,1)</f>
        <v>o</v>
      </c>
      <c r="D16" s="2" t="str">
        <f ca="1">MID(LEFT($T$2,FIND(" ",$T$2,1)),COLUMN()-1,1)</f>
        <v>n</v>
      </c>
      <c r="E16" s="2" t="str">
        <f t="shared" ref="E16:Q16" ca="1" si="6">MID(LEFT($T$2,FIND(" ",$T$2,1)),COLUMN()-1,1)</f>
        <v>s</v>
      </c>
      <c r="F16" s="2" t="str">
        <f t="shared" ca="1" si="6"/>
        <v>t</v>
      </c>
      <c r="G16" s="2" t="str">
        <f t="shared" ca="1" si="6"/>
        <v>a</v>
      </c>
      <c r="H16" s="2" t="str">
        <f t="shared" ca="1" si="6"/>
        <v>n</v>
      </c>
      <c r="I16" s="2" t="str">
        <f t="shared" ca="1" si="6"/>
        <v>c</v>
      </c>
      <c r="J16" s="2" t="str">
        <f t="shared" ca="1" si="6"/>
        <v>e</v>
      </c>
      <c r="K16" s="2" t="str">
        <f ca="1">MID(LEFT($T$2,FIND(" ",$T$2,1)),COLUMN()-1,1)</f>
        <v xml:space="preserve"> </v>
      </c>
      <c r="L16" s="2" t="str">
        <f t="shared" ca="1" si="6"/>
        <v/>
      </c>
      <c r="M16" s="2" t="str">
        <f t="shared" ca="1" si="6"/>
        <v/>
      </c>
      <c r="N16" s="2" t="str">
        <f t="shared" ca="1" si="6"/>
        <v/>
      </c>
      <c r="O16" s="2" t="str">
        <f t="shared" ca="1" si="6"/>
        <v/>
      </c>
      <c r="P16" s="2" t="str">
        <f t="shared" ca="1" si="6"/>
        <v/>
      </c>
      <c r="Q16" s="2" t="str">
        <f t="shared" ca="1" si="6"/>
        <v/>
      </c>
      <c r="R16" s="2" t="str">
        <f t="shared" ref="R16:X16" ca="1" si="7">MID(LEFT($T$2,FIND(" ",$T$2,1)),COLUMN()-1,1)</f>
        <v/>
      </c>
      <c r="S16" s="2" t="str">
        <f t="shared" ca="1" si="7"/>
        <v/>
      </c>
      <c r="T16" s="2" t="str">
        <f t="shared" ca="1" si="7"/>
        <v/>
      </c>
      <c r="U16" s="2" t="str">
        <f t="shared" ca="1" si="7"/>
        <v/>
      </c>
      <c r="V16" s="2" t="str">
        <f t="shared" ca="1" si="7"/>
        <v/>
      </c>
      <c r="W16" s="2" t="str">
        <f t="shared" ca="1" si="7"/>
        <v/>
      </c>
      <c r="X16" s="2" t="str">
        <f t="shared" ca="1" si="7"/>
        <v/>
      </c>
    </row>
    <row r="20" spans="2:19" x14ac:dyDescent="0.25">
      <c r="S20" s="12"/>
    </row>
    <row r="28" spans="2:19" x14ac:dyDescent="0.25">
      <c r="B28" s="5"/>
    </row>
    <row r="29" spans="2:19" x14ac:dyDescent="0.25">
      <c r="B29" s="5"/>
    </row>
  </sheetData>
  <conditionalFormatting sqref="C3:F14 B14">
    <cfRule type="cellIs" dxfId="9" priority="12" operator="equal">
      <formula>$T$2</formula>
    </cfRule>
  </conditionalFormatting>
  <conditionalFormatting sqref="B3:B13">
    <cfRule type="cellIs" dxfId="8" priority="4" operator="equal">
      <formula>$T$2</formula>
    </cfRule>
    <cfRule type="cellIs" dxfId="7" priority="8" operator="equal">
      <formula>$C$3</formula>
    </cfRule>
  </conditionalFormatting>
  <conditionalFormatting sqref="B3:B13">
    <cfRule type="cellIs" dxfId="6" priority="9" operator="notEqual">
      <formula>$C$3</formula>
    </cfRule>
    <cfRule type="cellIs" dxfId="5" priority="10" operator="equal">
      <formula>$C$3</formula>
    </cfRule>
  </conditionalFormatting>
  <conditionalFormatting sqref="A16:XFD16">
    <cfRule type="notContainsBlanks" dxfId="4" priority="13">
      <formula>LEN(TRIM(A16))&gt;0</formula>
    </cfRule>
  </conditionalFormatting>
  <conditionalFormatting sqref="V1:W1048576">
    <cfRule type="cellIs" dxfId="3" priority="3" operator="equal">
      <formula>""" """</formula>
    </cfRule>
  </conditionalFormatting>
  <conditionalFormatting sqref="T3">
    <cfRule type="cellIs" dxfId="2" priority="2" operator="equal">
      <formula>""" """</formula>
    </cfRule>
  </conditionalFormatting>
  <conditionalFormatting sqref="T3:W3">
    <cfRule type="containsText" dxfId="1" priority="1" operator="containsText" text="&quot; &quot;">
      <formula>NOT(ISERROR(SEARCH(""" """,T3)))</formula>
    </cfRule>
  </conditionalFormatting>
  <dataValidations count="1">
    <dataValidation type="list" allowBlank="1" showDropDown="1" showInputMessage="1" showErrorMessage="1" sqref="T2">
      <formula1>$B$3:$B$13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tón1_Haga_clic_en">
                <anchor moveWithCells="1">
                  <from>
                    <xdr:col>18</xdr:col>
                    <xdr:colOff>323850</xdr:colOff>
                    <xdr:row>4</xdr:row>
                    <xdr:rowOff>152400</xdr:rowOff>
                  </from>
                  <to>
                    <xdr:col>19</xdr:col>
                    <xdr:colOff>457200</xdr:colOff>
                    <xdr:row>9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" operator="containsText" id="{16EB28E1-7E06-42A4-91DE-8C799EB62CEB}">
            <xm:f>NOT(ISERROR(SEARCH($T$2,C8)))</xm:f>
            <xm:f>$T$2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C8:I8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2"/>
  <dimension ref="B3:H13"/>
  <sheetViews>
    <sheetView workbookViewId="0">
      <selection activeCell="O9" sqref="O9"/>
    </sheetView>
  </sheetViews>
  <sheetFormatPr baseColWidth="10" defaultRowHeight="15" x14ac:dyDescent="0.25"/>
  <cols>
    <col min="1" max="2" width="11.42578125" style="2"/>
    <col min="3" max="3" width="21.85546875" style="2" customWidth="1"/>
    <col min="4" max="5" width="11.42578125" style="2"/>
    <col min="6" max="6" width="13.140625" style="2" customWidth="1"/>
    <col min="7" max="16384" width="11.42578125" style="2"/>
  </cols>
  <sheetData>
    <row r="3" spans="2:8" ht="15.75" thickBot="1" x14ac:dyDescent="0.3"/>
    <row r="4" spans="2:8" x14ac:dyDescent="0.25">
      <c r="B4" s="13" t="s">
        <v>4</v>
      </c>
      <c r="C4" s="14" t="str">
        <f ca="1">BASE!T2</f>
        <v>Constance Hackenbruch</v>
      </c>
    </row>
    <row r="5" spans="2:8" x14ac:dyDescent="0.25">
      <c r="B5" s="15" t="s">
        <v>0</v>
      </c>
      <c r="C5" s="16" t="str">
        <f ca="1">VLOOKUP(C4,BASE!B2:Q13,2,FALSE)</f>
        <v xml:space="preserve">Constance </v>
      </c>
    </row>
    <row r="6" spans="2:8" x14ac:dyDescent="0.25">
      <c r="B6" s="15" t="s">
        <v>5</v>
      </c>
      <c r="C6" s="16" t="str">
        <f ca="1">VLOOKUP(C4,BASE!B2:Q13,3,FALSE)</f>
        <v>Hackenbruch</v>
      </c>
    </row>
    <row r="7" spans="2:8" x14ac:dyDescent="0.25">
      <c r="B7" s="15" t="s">
        <v>63</v>
      </c>
      <c r="C7" s="16" t="str">
        <f ca="1">VLOOKUP(C4,BASE!B2:Q13,4,FALSE)</f>
        <v>254 789 165</v>
      </c>
    </row>
    <row r="8" spans="2:8" x14ac:dyDescent="0.25">
      <c r="B8" s="15" t="s">
        <v>62</v>
      </c>
      <c r="C8" s="16" t="str">
        <f ca="1">VLOOKUP(C4,BASE!B2:Q13,5,FALSE)</f>
        <v>Chueca</v>
      </c>
    </row>
    <row r="9" spans="2:8" x14ac:dyDescent="0.25">
      <c r="B9" s="15" t="s">
        <v>83</v>
      </c>
      <c r="C9" s="17">
        <f ca="1">VLOOKUP(C4,BASE!B2:Q13,9,FALSE)</f>
        <v>42755</v>
      </c>
      <c r="F9" s="21"/>
      <c r="G9" s="22"/>
      <c r="H9" s="23"/>
    </row>
    <row r="10" spans="2:8" ht="15.75" thickBot="1" x14ac:dyDescent="0.3">
      <c r="B10" s="18" t="s">
        <v>84</v>
      </c>
      <c r="C10" s="19">
        <f ca="1">VLOOKUP(C4,BASE!B2:Q13,10,FALSE)</f>
        <v>42893</v>
      </c>
      <c r="F10" s="24"/>
      <c r="G10" s="20"/>
      <c r="H10" s="25"/>
    </row>
    <row r="11" spans="2:8" x14ac:dyDescent="0.25">
      <c r="F11" s="24"/>
      <c r="G11" s="20"/>
      <c r="H11" s="25"/>
    </row>
    <row r="12" spans="2:8" x14ac:dyDescent="0.25">
      <c r="F12" s="24"/>
      <c r="G12" s="20"/>
      <c r="H12" s="25"/>
    </row>
    <row r="13" spans="2:8" x14ac:dyDescent="0.25">
      <c r="F13" s="26"/>
      <c r="G13" s="27"/>
      <c r="H13" s="28"/>
    </row>
  </sheetData>
  <mergeCells count="1">
    <mergeCell ref="F9:H1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tón1_Haga_clic_en">
                <anchor moveWithCells="1">
                  <from>
                    <xdr:col>4</xdr:col>
                    <xdr:colOff>676275</xdr:colOff>
                    <xdr:row>3</xdr:row>
                    <xdr:rowOff>0</xdr:rowOff>
                  </from>
                  <to>
                    <xdr:col>6</xdr:col>
                    <xdr:colOff>180975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Botón4_Haga_clic_en">
                <anchor moveWithCells="1">
                  <from>
                    <xdr:col>7</xdr:col>
                    <xdr:colOff>276225</xdr:colOff>
                    <xdr:row>3</xdr:row>
                    <xdr:rowOff>152400</xdr:rowOff>
                  </from>
                  <to>
                    <xdr:col>8</xdr:col>
                    <xdr:colOff>9525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BASE</vt:lpstr>
      <vt:lpstr>PANEL DE CONTROLE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alexandre.mira</dc:creator>
  <cp:lastModifiedBy>alexandre.mira</cp:lastModifiedBy>
  <dcterms:created xsi:type="dcterms:W3CDTF">2017-03-01T07:58:40Z</dcterms:created>
  <dcterms:modified xsi:type="dcterms:W3CDTF">2017-04-11T07:41:47Z</dcterms:modified>
</cp:coreProperties>
</file>