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766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lklei\Desktop\Bachelor ESAM Responsable en Gestion 3éme Année + MDE 4éme année\ENI\"/>
    </mc:Choice>
  </mc:AlternateContent>
  <bookViews>
    <workbookView xWindow="0" yWindow="0" windowWidth="19200" windowHeight="6950" activeTab="2"/>
  </bookViews>
  <sheets>
    <sheet name="LIste des produits" sheetId="1" r:id="rId1"/>
    <sheet name="Liste des clients" sheetId="2" r:id="rId2"/>
    <sheet name="Facture" sheetId="3" r:id="rId3"/>
    <sheet name="schéma ALGO" sheetId="4" r:id="rId4"/>
  </sheets>
  <definedNames>
    <definedName name="clé_Client">Facture!$A$9</definedName>
    <definedName name="clé_Ref_produit">Facture!$B$21:$B$32</definedName>
    <definedName name="Désignation_produit">'LIste des produits'!$B$2:$B$12</definedName>
    <definedName name="liste_clients">'Liste des clients'!$A$2:$K$8</definedName>
    <definedName name="liste_produits">'LIste des produits'!$A$2:$D$12</definedName>
    <definedName name="Prix_unitaire_€">'LIste des produits'!$C$2:$C$12</definedName>
    <definedName name="Réf">'LIste des produits'!$A$2:$A$12</definedName>
    <definedName name="Remise_produit">'LIste des produits'!$D$2:$D$12</definedName>
    <definedName name="_xlnm.Print_Area" localSheetId="2">Facture!$A$1:$G$37</definedName>
    <definedName name="_xlnm.Print_Area" localSheetId="1">'Liste des clients'!$A$1:$K$8</definedName>
  </definedNames>
  <calcPr calcId="171027"/>
</workbook>
</file>

<file path=xl/calcChain.xml><?xml version="1.0" encoding="utf-8"?>
<calcChain xmlns="http://schemas.openxmlformats.org/spreadsheetml/2006/main">
  <c r="C22" i="3" l="1"/>
  <c r="D22" i="3" l="1"/>
  <c r="D23" i="3"/>
  <c r="D24" i="3"/>
  <c r="D25" i="3"/>
  <c r="D26" i="3"/>
  <c r="D27" i="3"/>
  <c r="D28" i="3"/>
  <c r="D29" i="3"/>
  <c r="D30" i="3"/>
  <c r="D31" i="3"/>
  <c r="D32" i="3"/>
  <c r="D21" i="3"/>
  <c r="F22" i="3" l="1"/>
  <c r="F23" i="3"/>
  <c r="F24" i="3"/>
  <c r="F25" i="3"/>
  <c r="G25" i="3" s="1"/>
  <c r="F26" i="3"/>
  <c r="F27" i="3"/>
  <c r="F28" i="3"/>
  <c r="F29" i="3"/>
  <c r="G29" i="3" s="1"/>
  <c r="F30" i="3"/>
  <c r="G30" i="3" s="1"/>
  <c r="F31" i="3"/>
  <c r="F32" i="3"/>
  <c r="G22" i="3"/>
  <c r="C24" i="3"/>
  <c r="C25" i="3"/>
  <c r="C26" i="3"/>
  <c r="C27" i="3"/>
  <c r="C28" i="3"/>
  <c r="C29" i="3"/>
  <c r="C30" i="3"/>
  <c r="C31" i="3"/>
  <c r="C32" i="3"/>
  <c r="F21" i="3"/>
  <c r="C21" i="3"/>
  <c r="K12" i="3"/>
  <c r="K4" i="3"/>
  <c r="E8" i="3" s="1"/>
  <c r="K5" i="3"/>
  <c r="K6" i="3"/>
  <c r="C10" i="3" s="1"/>
  <c r="K7" i="3"/>
  <c r="E9" i="3" s="1"/>
  <c r="K8" i="3"/>
  <c r="E10" i="3" s="1"/>
  <c r="K9" i="3"/>
  <c r="D18" i="3" s="1"/>
  <c r="K10" i="3"/>
  <c r="K11" i="3"/>
  <c r="K3" i="3"/>
  <c r="E7" i="3" s="1"/>
  <c r="B7" i="3"/>
  <c r="E16" i="3"/>
  <c r="D37" i="3" s="1"/>
  <c r="B34" i="3"/>
  <c r="G21" i="3" l="1"/>
  <c r="G26" i="3"/>
  <c r="G28" i="3"/>
  <c r="G31" i="3"/>
  <c r="G27" i="3"/>
  <c r="G23" i="3"/>
  <c r="G32" i="3"/>
  <c r="G24" i="3"/>
  <c r="G33" i="3" l="1"/>
  <c r="G34" i="3" s="1"/>
  <c r="G35" i="3" s="1"/>
  <c r="G36" i="3" s="1"/>
  <c r="G37" i="3" l="1"/>
</calcChain>
</file>

<file path=xl/comments1.xml><?xml version="1.0" encoding="utf-8"?>
<comments xmlns="http://schemas.openxmlformats.org/spreadsheetml/2006/main">
  <authors>
    <author>herve</author>
  </authors>
  <commentList>
    <comment ref="A1" authorId="0" shapeId="0">
      <text>
        <r>
          <rPr>
            <b/>
            <sz val="9"/>
            <color indexed="81"/>
            <rFont val="Tahoma"/>
            <family val="2"/>
          </rPr>
          <t>première colonne: obligatoirement la donnée clé qui va nous servir de recherche</t>
        </r>
      </text>
    </comment>
  </commentList>
</comments>
</file>

<file path=xl/comments2.xml><?xml version="1.0" encoding="utf-8"?>
<comments xmlns="http://schemas.openxmlformats.org/spreadsheetml/2006/main">
  <authors>
    <author>herve</author>
  </authors>
  <commentList>
    <comment ref="J2" authorId="0" shapeId="0">
      <text>
        <r>
          <rPr>
            <b/>
            <sz val="9"/>
            <color indexed="81"/>
            <rFont val="Tahoma"/>
            <family val="2"/>
          </rPr>
          <t>première colonne: obligatoirement la donnée clé qui va nous servir de recherche</t>
        </r>
      </text>
    </comment>
  </commentList>
</comments>
</file>

<file path=xl/sharedStrings.xml><?xml version="1.0" encoding="utf-8"?>
<sst xmlns="http://schemas.openxmlformats.org/spreadsheetml/2006/main" count="141" uniqueCount="117">
  <si>
    <t>Réf</t>
  </si>
  <si>
    <t>Désignation produit</t>
  </si>
  <si>
    <t>Prix unitaire €</t>
  </si>
  <si>
    <t>% Remise produit</t>
  </si>
  <si>
    <t>Impression épreuves photos</t>
  </si>
  <si>
    <t>Montage des maquettes</t>
  </si>
  <si>
    <t>Création graphique/jour</t>
  </si>
  <si>
    <t>Enquête terrain/jour</t>
  </si>
  <si>
    <t>Prise de vues 16 couleurs/jour</t>
  </si>
  <si>
    <t>Dépouillement d'enquête/jour</t>
  </si>
  <si>
    <t>Charte graphique (forfait)</t>
  </si>
  <si>
    <t>Rapport d'enquête (forfait)</t>
  </si>
  <si>
    <t>Prise de vues + effets spéciaux</t>
  </si>
  <si>
    <t>Analyse des besoins (forfait)</t>
  </si>
  <si>
    <t>Présentation de la campagne</t>
  </si>
  <si>
    <t>N°</t>
  </si>
  <si>
    <t>Nom des clients</t>
  </si>
  <si>
    <t>Adresse1</t>
  </si>
  <si>
    <t>Adresse Livraison</t>
  </si>
  <si>
    <t>Téléphone</t>
  </si>
  <si>
    <t>CP</t>
  </si>
  <si>
    <t>Ville</t>
  </si>
  <si>
    <t>Vendeur</t>
  </si>
  <si>
    <t>% Remise</t>
  </si>
  <si>
    <t>% Escompte</t>
  </si>
  <si>
    <t>Délai Règlt</t>
  </si>
  <si>
    <t>Société TOUPIAK</t>
  </si>
  <si>
    <t>ROUSSEL SA</t>
  </si>
  <si>
    <t>Sarl JACQUELIN</t>
  </si>
  <si>
    <t>Sarl BERANGER</t>
  </si>
  <si>
    <t>CALODAT SA</t>
  </si>
  <si>
    <t>Société DUBOIS</t>
  </si>
  <si>
    <t>20 rue de la Cathédrale</t>
  </si>
  <si>
    <t>125, rue Victor Hugo</t>
  </si>
  <si>
    <t>25, rue Souflot</t>
  </si>
  <si>
    <t>15 rue de la Convention</t>
  </si>
  <si>
    <t>13, ave de la Gare</t>
  </si>
  <si>
    <t>55, rue des industries</t>
  </si>
  <si>
    <t>même adresse que facturation</t>
  </si>
  <si>
    <t>Zone industrielle Garonor</t>
  </si>
  <si>
    <t>01 45 55 65 75</t>
  </si>
  <si>
    <t>01 40 50 60 70</t>
  </si>
  <si>
    <t>01 47 80 70 90</t>
  </si>
  <si>
    <t>Quimper</t>
  </si>
  <si>
    <t>Lyon</t>
  </si>
  <si>
    <t>Paris</t>
  </si>
  <si>
    <t>Boulogne</t>
  </si>
  <si>
    <t>Saint Denis</t>
  </si>
  <si>
    <t>Sylvie</t>
  </si>
  <si>
    <t>Jean</t>
  </si>
  <si>
    <t>Pierre</t>
  </si>
  <si>
    <t>Agence de Publicité - L'AIR DU TEMPS</t>
  </si>
  <si>
    <t>125, rue de la République - 92600 LEVALLOIS - Tél : 01.46.10.20.30</t>
  </si>
  <si>
    <t>Adresse de livraison du client</t>
  </si>
  <si>
    <t>Adresse de facturation du client</t>
  </si>
  <si>
    <t>Téléphone:</t>
  </si>
  <si>
    <t>Vos REF</t>
  </si>
  <si>
    <t>Nos REF</t>
  </si>
  <si>
    <t>Date Facture</t>
  </si>
  <si>
    <t>Facture N°</t>
  </si>
  <si>
    <t>Affaire suivie par le vendeur :</t>
  </si>
  <si>
    <t>Ligne Cde</t>
  </si>
  <si>
    <t>Réf.</t>
  </si>
  <si>
    <t>Qté ou jour</t>
  </si>
  <si>
    <t>Remise</t>
  </si>
  <si>
    <t>Prix HT Net</t>
  </si>
  <si>
    <t>Total HT</t>
  </si>
  <si>
    <t>Net Commercial</t>
  </si>
  <si>
    <t xml:space="preserve"> + TVA</t>
  </si>
  <si>
    <t xml:space="preserve"> - Remise</t>
  </si>
  <si>
    <t>Net à payer</t>
  </si>
  <si>
    <t>TTC</t>
  </si>
  <si>
    <t>Nombre de produit commandés</t>
  </si>
  <si>
    <t>Conditions de paiement:</t>
  </si>
  <si>
    <t>Date d'échéance:</t>
  </si>
  <si>
    <t>Bon Cde N°</t>
  </si>
  <si>
    <t>IEP</t>
  </si>
  <si>
    <t>MDM</t>
  </si>
  <si>
    <t>CGJ</t>
  </si>
  <si>
    <t>ETJ</t>
  </si>
  <si>
    <t>PVCJ</t>
  </si>
  <si>
    <t>DEJ</t>
  </si>
  <si>
    <t>CGF</t>
  </si>
  <si>
    <t>REF</t>
  </si>
  <si>
    <t>PVES</t>
  </si>
  <si>
    <t>ABF</t>
  </si>
  <si>
    <t>PC</t>
  </si>
  <si>
    <t>Client</t>
  </si>
  <si>
    <t>Société DUPONT</t>
  </si>
  <si>
    <t>Règlement à</t>
  </si>
  <si>
    <t xml:space="preserve"> soit à la date du:</t>
  </si>
  <si>
    <t>Prix unitaire HT</t>
  </si>
  <si>
    <t>&lt;------ l'ensemble des titres des colonnes se nomme LA STRUCTURE</t>
  </si>
  <si>
    <r>
      <t xml:space="preserve">et les lignes suivantes s'appellent: </t>
    </r>
    <r>
      <rPr>
        <b/>
        <sz val="14"/>
        <color rgb="FFFF0000"/>
        <rFont val="Arial"/>
        <family val="2"/>
      </rPr>
      <t>LES LIGNES D'ENREGISTREMENT</t>
    </r>
  </si>
  <si>
    <t>la base de données = STRUCTURE + ENREGISTREMENTS</t>
  </si>
  <si>
    <t>% remise</t>
  </si>
  <si>
    <t>SCHEMA ALGORITHMIQUE</t>
  </si>
  <si>
    <t xml:space="preserve">Par petit groupe de 2 ou 3 étudiants, dessiner un schéma algo pour pouvoir concevoir la formule : </t>
  </si>
  <si>
    <t>n° colonne dans la Base de Données Clients</t>
  </si>
  <si>
    <t>à livrer avant le prochain cours : mardi 11 avril</t>
  </si>
  <si>
    <t>Qu'est ce qui se passe si rien ou si erreur, et  si la Ref. est trouvée dans la base de données Produit --&gt; afficher la Désignation produit.</t>
  </si>
  <si>
    <t>le but est de ne pas afficher un message d'erreur Excel #N/A!</t>
  </si>
  <si>
    <t>Si référence est vide, on affichera rien,</t>
  </si>
  <si>
    <t>Si je saisis Ref. turlututu, alors erreur et on affichera un message d'aide à la saisie,</t>
  </si>
  <si>
    <t>Il est nécessaire de tester tous les cas de figure.</t>
  </si>
  <si>
    <t>Equipe :</t>
  </si>
  <si>
    <t>NOM</t>
  </si>
  <si>
    <t>Prénom</t>
  </si>
  <si>
    <t>Schéma Algorithmique</t>
  </si>
  <si>
    <t>=</t>
  </si>
  <si>
    <t>SI</t>
  </si>
  <si>
    <t xml:space="preserve"> </t>
  </si>
  <si>
    <t xml:space="preserve">VRAI </t>
  </si>
  <si>
    <t>=Si(Ref=0</t>
  </si>
  <si>
    <t>=Si(ESTVIDE(C23);"";</t>
  </si>
  <si>
    <t>'=Si(ESTVIDE(C23);"";</t>
  </si>
  <si>
    <t>=SI(B4="";"";SI(NB.SI('LIste des produits'!Facture!)=0;"rien";RECHERCHEV(B23;liste_produits;J$18;FAUX))))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</si>
</sst>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_-* #,##0.00\ [$€]_-;\-* #,##0.00\ [$€]_-;_-* &quot;-&quot;??\ [$€]_-;_-@_-"/>
    <numFmt numFmtId="165" formatCode="_-* #,##0.00\ [$€-81D]_-;\-* #,##0.00\ [$€-81D]_-;_-* &quot;-&quot;??\ [$€-81D]_-;_-@_-"/>
    <numFmt numFmtId="166" formatCode="00&quot; jours&quot;"/>
    <numFmt numFmtId="167" formatCode="[$-F800]dddd\,\ mmmm\ dd\,\ yyyy"/>
    <numFmt numFmtId="168" formatCode="_-* #,##0.00\ [$€-40C]_-;\-* #,##0.00\ [$€-40C]_-;_-* &quot;-&quot;??\ [$€-40C]_-;_-@_-"/>
  </numFmts>
  <fonts count="16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0"/>
      <color indexed="10"/>
      <name val="Arial"/>
      <family val="2"/>
    </font>
    <font>
      <b/>
      <sz val="10"/>
      <color indexed="10"/>
      <name val="Arial"/>
      <family val="2"/>
    </font>
    <font>
      <sz val="10"/>
      <color rgb="FFFF0000"/>
      <name val="Arial"/>
      <family val="2"/>
    </font>
    <font>
      <b/>
      <sz val="10"/>
      <color rgb="FFFF0000"/>
      <name val="Arial"/>
      <family val="2"/>
    </font>
    <font>
      <b/>
      <sz val="14"/>
      <color rgb="FFFF0000"/>
      <name val="Arial"/>
      <family val="2"/>
    </font>
    <font>
      <b/>
      <sz val="16"/>
      <color rgb="FFFF0000"/>
      <name val="Arial"/>
      <family val="2"/>
    </font>
    <font>
      <b/>
      <sz val="9"/>
      <color indexed="81"/>
      <name val="Tahoma"/>
      <family val="2"/>
    </font>
    <font>
      <b/>
      <sz val="12"/>
      <color rgb="FFFF0000"/>
      <name val="Arial"/>
      <family val="2"/>
    </font>
    <font>
      <b/>
      <sz val="10"/>
      <color rgb="FF0070C0"/>
      <name val="Arial"/>
      <family val="2"/>
    </font>
    <font>
      <b/>
      <sz val="16"/>
      <color theme="1"/>
      <name val="Calibri"/>
      <family val="2"/>
      <scheme val="minor"/>
    </font>
    <font>
      <sz val="16"/>
      <name val="Arial"/>
      <family val="2"/>
    </font>
    <font>
      <b/>
      <sz val="16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/>
      <top style="thick">
        <color indexed="64"/>
      </top>
      <bottom/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25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0" xfId="0" applyBorder="1" applyAlignment="1">
      <alignment horizontal="centerContinuous" vertical="center"/>
    </xf>
    <xf numFmtId="0" fontId="0" fillId="0" borderId="10" xfId="0" applyBorder="1" applyAlignment="1">
      <alignment horizontal="centerContinuous" vertical="center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14" xfId="0" applyBorder="1" applyAlignment="1">
      <alignment horizontal="centerContinuous" vertical="center"/>
    </xf>
    <xf numFmtId="0" fontId="0" fillId="0" borderId="15" xfId="0" applyBorder="1" applyAlignment="1">
      <alignment horizontal="centerContinuous" vertical="center"/>
    </xf>
    <xf numFmtId="0" fontId="0" fillId="0" borderId="0" xfId="0" applyAlignment="1">
      <alignment vertical="center"/>
    </xf>
    <xf numFmtId="0" fontId="0" fillId="0" borderId="16" xfId="0" applyBorder="1" applyAlignment="1">
      <alignment vertical="center"/>
    </xf>
    <xf numFmtId="0" fontId="0" fillId="0" borderId="17" xfId="0" applyBorder="1" applyAlignment="1">
      <alignment horizontal="center" vertical="center"/>
    </xf>
    <xf numFmtId="0" fontId="0" fillId="0" borderId="17" xfId="0" applyBorder="1" applyAlignment="1">
      <alignment vertical="center"/>
    </xf>
    <xf numFmtId="164" fontId="0" fillId="0" borderId="17" xfId="1" applyFont="1" applyBorder="1" applyAlignment="1">
      <alignment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vertical="center"/>
    </xf>
    <xf numFmtId="0" fontId="2" fillId="0" borderId="20" xfId="0" applyFont="1" applyBorder="1" applyAlignment="1">
      <alignment vertical="center"/>
    </xf>
    <xf numFmtId="0" fontId="2" fillId="0" borderId="21" xfId="0" applyFont="1" applyBorder="1" applyAlignment="1">
      <alignment vertical="center"/>
    </xf>
    <xf numFmtId="0" fontId="0" fillId="0" borderId="22" xfId="0" applyBorder="1" applyAlignment="1">
      <alignment vertical="center"/>
    </xf>
    <xf numFmtId="0" fontId="2" fillId="0" borderId="22" xfId="0" applyFont="1" applyBorder="1" applyAlignment="1">
      <alignment vertical="center"/>
    </xf>
    <xf numFmtId="0" fontId="2" fillId="0" borderId="17" xfId="0" applyFont="1" applyBorder="1" applyAlignment="1">
      <alignment vertical="center"/>
    </xf>
    <xf numFmtId="0" fontId="0" fillId="0" borderId="23" xfId="0" applyBorder="1" applyAlignment="1">
      <alignment vertical="center"/>
    </xf>
    <xf numFmtId="0" fontId="2" fillId="2" borderId="3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4" xfId="0" applyBorder="1" applyAlignment="1">
      <alignment vertical="center"/>
    </xf>
    <xf numFmtId="0" fontId="0" fillId="0" borderId="25" xfId="0" applyBorder="1" applyAlignment="1">
      <alignment vertical="center"/>
    </xf>
    <xf numFmtId="0" fontId="0" fillId="0" borderId="27" xfId="0" applyBorder="1" applyAlignment="1">
      <alignment vertical="center"/>
    </xf>
    <xf numFmtId="0" fontId="0" fillId="0" borderId="28" xfId="0" applyBorder="1" applyAlignment="1">
      <alignment vertical="center"/>
    </xf>
    <xf numFmtId="165" fontId="2" fillId="0" borderId="29" xfId="0" applyNumberFormat="1" applyFont="1" applyBorder="1" applyAlignment="1">
      <alignment vertical="center"/>
    </xf>
    <xf numFmtId="0" fontId="0" fillId="0" borderId="30" xfId="0" applyBorder="1" applyAlignment="1">
      <alignment vertical="center"/>
    </xf>
    <xf numFmtId="0" fontId="0" fillId="0" borderId="0" xfId="0" applyBorder="1" applyAlignment="1">
      <alignment vertical="center"/>
    </xf>
    <xf numFmtId="165" fontId="2" fillId="0" borderId="26" xfId="0" applyNumberFormat="1" applyFont="1" applyBorder="1" applyAlignment="1">
      <alignment vertical="center"/>
    </xf>
    <xf numFmtId="0" fontId="2" fillId="0" borderId="3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165" fontId="0" fillId="0" borderId="31" xfId="0" applyNumberFormat="1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4" xfId="0" applyBorder="1" applyAlignment="1">
      <alignment vertical="center"/>
    </xf>
    <xf numFmtId="0" fontId="4" fillId="0" borderId="3" xfId="0" applyFont="1" applyBorder="1" applyAlignment="1">
      <alignment vertical="center"/>
    </xf>
    <xf numFmtId="10" fontId="4" fillId="0" borderId="3" xfId="2" applyNumberFormat="1" applyFont="1" applyBorder="1" applyAlignment="1">
      <alignment vertical="center"/>
    </xf>
    <xf numFmtId="165" fontId="4" fillId="0" borderId="32" xfId="0" applyNumberFormat="1" applyFont="1" applyBorder="1" applyAlignment="1">
      <alignment vertical="center"/>
    </xf>
    <xf numFmtId="165" fontId="4" fillId="0" borderId="26" xfId="0" applyNumberFormat="1" applyFont="1" applyBorder="1" applyAlignment="1">
      <alignment vertical="center"/>
    </xf>
    <xf numFmtId="10" fontId="4" fillId="0" borderId="17" xfId="0" applyNumberFormat="1" applyFont="1" applyBorder="1" applyAlignment="1">
      <alignment vertical="center"/>
    </xf>
    <xf numFmtId="0" fontId="4" fillId="0" borderId="0" xfId="0" applyFont="1" applyBorder="1" applyAlignment="1">
      <alignment horizontal="centerContinuous" vertical="center"/>
    </xf>
    <xf numFmtId="166" fontId="5" fillId="0" borderId="34" xfId="0" applyNumberFormat="1" applyFont="1" applyBorder="1" applyAlignment="1">
      <alignment horizontal="centerContinuous" vertical="center"/>
    </xf>
    <xf numFmtId="0" fontId="4" fillId="0" borderId="17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18" xfId="0" applyFont="1" applyBorder="1" applyAlignment="1">
      <alignment vertical="center"/>
    </xf>
    <xf numFmtId="0" fontId="0" fillId="0" borderId="18" xfId="0" applyBorder="1" applyAlignment="1">
      <alignment vertical="center"/>
    </xf>
    <xf numFmtId="167" fontId="4" fillId="0" borderId="18" xfId="0" applyNumberFormat="1" applyFont="1" applyBorder="1" applyAlignment="1">
      <alignment vertical="center"/>
    </xf>
    <xf numFmtId="0" fontId="0" fillId="0" borderId="38" xfId="0" applyBorder="1" applyAlignment="1">
      <alignment vertical="center"/>
    </xf>
    <xf numFmtId="0" fontId="2" fillId="3" borderId="17" xfId="0" applyFont="1" applyFill="1" applyBorder="1" applyAlignment="1">
      <alignment horizontal="center" vertical="center"/>
    </xf>
    <xf numFmtId="0" fontId="2" fillId="4" borderId="17" xfId="0" applyFont="1" applyFill="1" applyBorder="1" applyAlignment="1">
      <alignment horizontal="center" vertical="center"/>
    </xf>
    <xf numFmtId="0" fontId="0" fillId="0" borderId="17" xfId="0" applyBorder="1" applyAlignment="1">
      <alignment horizontal="left" vertical="center"/>
    </xf>
    <xf numFmtId="9" fontId="0" fillId="0" borderId="17" xfId="2" applyFont="1" applyBorder="1" applyAlignment="1">
      <alignment vertical="center"/>
    </xf>
    <xf numFmtId="0" fontId="9" fillId="3" borderId="8" xfId="0" applyFont="1" applyFill="1" applyBorder="1" applyAlignment="1">
      <alignment horizontal="left" vertical="center"/>
    </xf>
    <xf numFmtId="0" fontId="7" fillId="0" borderId="0" xfId="0" applyFont="1"/>
    <xf numFmtId="0" fontId="5" fillId="0" borderId="33" xfId="0" applyFont="1" applyBorder="1" applyAlignment="1">
      <alignment horizontal="left" vertical="center"/>
    </xf>
    <xf numFmtId="0" fontId="2" fillId="3" borderId="17" xfId="0" applyFont="1" applyFill="1" applyBorder="1" applyAlignment="1">
      <alignment horizontal="left" vertical="center"/>
    </xf>
    <xf numFmtId="9" fontId="0" fillId="0" borderId="17" xfId="2" applyFont="1" applyBorder="1" applyAlignment="1">
      <alignment horizontal="left" vertical="center"/>
    </xf>
    <xf numFmtId="0" fontId="5" fillId="0" borderId="30" xfId="0" applyFont="1" applyBorder="1" applyAlignment="1">
      <alignment horizontal="centerContinuous" vertical="center"/>
    </xf>
    <xf numFmtId="0" fontId="5" fillId="0" borderId="13" xfId="0" applyFont="1" applyBorder="1" applyAlignment="1">
      <alignment horizontal="centerContinuous" vertical="center"/>
    </xf>
    <xf numFmtId="9" fontId="0" fillId="0" borderId="17" xfId="0" applyNumberFormat="1" applyBorder="1" applyAlignment="1">
      <alignment vertical="center"/>
    </xf>
    <xf numFmtId="168" fontId="4" fillId="0" borderId="3" xfId="0" applyNumberFormat="1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/>
    <xf numFmtId="0" fontId="11" fillId="0" borderId="0" xfId="0" applyFont="1" applyAlignment="1">
      <alignment vertical="center"/>
    </xf>
    <xf numFmtId="0" fontId="1" fillId="0" borderId="17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3" borderId="43" xfId="0" applyFont="1" applyFill="1" applyBorder="1" applyAlignment="1">
      <alignment horizontal="left" vertical="center"/>
    </xf>
    <xf numFmtId="0" fontId="5" fillId="0" borderId="17" xfId="0" applyFont="1" applyBorder="1" applyAlignment="1">
      <alignment horizontal="centerContinuous" vertical="center"/>
    </xf>
    <xf numFmtId="10" fontId="5" fillId="0" borderId="17" xfId="2" applyNumberFormat="1" applyFont="1" applyBorder="1" applyAlignment="1">
      <alignment horizontal="centerContinuous" vertical="center"/>
    </xf>
    <xf numFmtId="167" fontId="4" fillId="0" borderId="14" xfId="0" applyNumberFormat="1" applyFont="1" applyBorder="1" applyAlignment="1">
      <alignment horizontal="center" vertical="center"/>
    </xf>
    <xf numFmtId="0" fontId="0" fillId="0" borderId="44" xfId="0" applyBorder="1" applyAlignment="1">
      <alignment vertical="center"/>
    </xf>
    <xf numFmtId="10" fontId="6" fillId="0" borderId="1" xfId="2" applyNumberFormat="1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46" xfId="0" applyFont="1" applyBorder="1" applyAlignment="1">
      <alignment vertical="center"/>
    </xf>
    <xf numFmtId="165" fontId="2" fillId="0" borderId="47" xfId="0" applyNumberFormat="1" applyFont="1" applyBorder="1" applyAlignment="1">
      <alignment vertical="center"/>
    </xf>
    <xf numFmtId="0" fontId="1" fillId="0" borderId="0" xfId="0" applyFont="1" applyAlignment="1">
      <alignment vertical="center"/>
    </xf>
    <xf numFmtId="0" fontId="12" fillId="0" borderId="0" xfId="0" applyFont="1"/>
    <xf numFmtId="0" fontId="0" fillId="0" borderId="17" xfId="0" applyBorder="1"/>
    <xf numFmtId="0" fontId="7" fillId="0" borderId="0" xfId="0" applyFont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41" xfId="0" applyBorder="1" applyAlignment="1">
      <alignment horizontal="left" vertical="center"/>
    </xf>
    <xf numFmtId="0" fontId="0" fillId="0" borderId="19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42" xfId="0" applyBorder="1" applyAlignment="1">
      <alignment horizontal="left" vertical="center"/>
    </xf>
    <xf numFmtId="0" fontId="0" fillId="0" borderId="3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13" fillId="0" borderId="0" xfId="0" quotePrefix="1" applyFont="1"/>
    <xf numFmtId="0" fontId="13" fillId="0" borderId="0" xfId="0" applyFont="1"/>
    <xf numFmtId="0" fontId="14" fillId="0" borderId="0" xfId="0" applyFont="1"/>
    <xf numFmtId="0" fontId="13" fillId="0" borderId="0" xfId="0" applyFont="1" applyAlignment="1">
      <alignment horizontal="right"/>
    </xf>
    <xf numFmtId="0" fontId="14" fillId="0" borderId="0" xfId="0" applyFont="1" applyAlignment="1">
      <alignment horizontal="left"/>
    </xf>
    <xf numFmtId="0" fontId="14" fillId="0" borderId="0" xfId="0" applyFont="1" applyAlignment="1">
      <alignment horizontal="right"/>
    </xf>
    <xf numFmtId="0" fontId="15" fillId="0" borderId="0" xfId="0" applyFont="1"/>
    <xf numFmtId="0" fontId="14" fillId="0" borderId="0" xfId="0" quotePrefix="1" applyFont="1"/>
    <xf numFmtId="0" fontId="0" fillId="0" borderId="0" xfId="0" quotePrefix="1" applyAlignment="1">
      <alignment vertical="center"/>
    </xf>
    <xf numFmtId="0" fontId="4" fillId="0" borderId="3" xfId="0" quotePrefix="1" applyFont="1" applyBorder="1" applyAlignment="1">
      <alignment vertical="center"/>
    </xf>
  </cellXfs>
  <cellStyles count="3">
    <cellStyle name="Euro" xfId="1"/>
    <cellStyle name="Normal" xfId="0" builtinId="0"/>
    <cellStyle name="Pourcentage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1636395</xdr:colOff>
      <xdr:row>2</xdr:row>
      <xdr:rowOff>19050</xdr:rowOff>
    </xdr:from>
    <xdr:to>
      <xdr:col>3</xdr:col>
      <xdr:colOff>1579245</xdr:colOff>
      <xdr:row>9</xdr:row>
      <xdr:rowOff>160067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/>
      </xdr:nvSpPr>
      <xdr:spPr>
        <a:xfrm>
          <a:off x="3162300" y="390525"/>
          <a:ext cx="1590675" cy="1295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1100"/>
            <a:t>Insérez une image en rapport avec l'activité del'entreprise</a:t>
          </a:r>
        </a:p>
      </xdr:txBody>
    </xdr:sp>
    <xdr:clientData/>
  </xdr:twoCellAnchor>
  <xdr:twoCellAnchor>
    <xdr:from>
      <xdr:col>7</xdr:col>
      <xdr:colOff>310445</xdr:colOff>
      <xdr:row>24</xdr:row>
      <xdr:rowOff>28222</xdr:rowOff>
    </xdr:from>
    <xdr:to>
      <xdr:col>10</xdr:col>
      <xdr:colOff>705556</xdr:colOff>
      <xdr:row>33</xdr:row>
      <xdr:rowOff>77611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72CF025C-34F7-47EE-9CF8-0597A98F28CA}"/>
            </a:ext>
          </a:extLst>
        </xdr:cNvPr>
        <xdr:cNvSpPr txBox="1"/>
      </xdr:nvSpPr>
      <xdr:spPr>
        <a:xfrm>
          <a:off x="8671278" y="4092222"/>
          <a:ext cx="3210278" cy="1524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DANS NOS  FORMULE DE DESIGNATION SCHEMA ALGO </a:t>
          </a:r>
        </a:p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 LA CELLULE REFERENCE EST VIDE ALORS RIEN AFFICHER</a:t>
          </a:r>
        </a:p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POUR TESTER TOUT LES CAS POSSIBLE </a:t>
          </a:r>
        </a:p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QUEST CE QUI CE PASSE QUAND ON SE TROMPE</a:t>
          </a:r>
        </a:p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4 IMBRIQUES </a:t>
          </a:r>
        </a:p>
        <a:p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192971</xdr:colOff>
      <xdr:row>12</xdr:row>
      <xdr:rowOff>116418</xdr:rowOff>
    </xdr:from>
    <xdr:to>
      <xdr:col>3</xdr:col>
      <xdr:colOff>412045</xdr:colOff>
      <xdr:row>15</xdr:row>
      <xdr:rowOff>59268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E934305C-CA5E-40FA-B6C7-466285DD1106}"/>
            </a:ext>
          </a:extLst>
        </xdr:cNvPr>
        <xdr:cNvSpPr/>
      </xdr:nvSpPr>
      <xdr:spPr>
        <a:xfrm>
          <a:off x="954971" y="2402418"/>
          <a:ext cx="1743074" cy="747183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Début du traitement</a:t>
          </a:r>
        </a:p>
        <a:p>
          <a:pPr algn="l"/>
          <a:r>
            <a:rPr lang="fr-FR" sz="1100">
              <a:solidFill>
                <a:sysClr val="windowText" lastClr="000000"/>
              </a:solidFill>
            </a:rPr>
            <a:t>sur Référence</a:t>
          </a:r>
        </a:p>
        <a:p>
          <a:pPr algn="l"/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</xdr:col>
      <xdr:colOff>95250</xdr:colOff>
      <xdr:row>15</xdr:row>
      <xdr:rowOff>47625</xdr:rowOff>
    </xdr:from>
    <xdr:to>
      <xdr:col>2</xdr:col>
      <xdr:colOff>95251</xdr:colOff>
      <xdr:row>17</xdr:row>
      <xdr:rowOff>104775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A3A295EB-7FC7-4856-81B4-73D202A80928}"/>
            </a:ext>
          </a:extLst>
        </xdr:cNvPr>
        <xdr:cNvCxnSpPr/>
      </xdr:nvCxnSpPr>
      <xdr:spPr>
        <a:xfrm flipH="1">
          <a:off x="1619250" y="1374775"/>
          <a:ext cx="1" cy="425450"/>
        </a:xfrm>
        <a:prstGeom prst="straightConnector1">
          <a:avLst/>
        </a:prstGeom>
        <a:ln w="57150">
          <a:solidFill>
            <a:schemeClr val="accent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309387</xdr:colOff>
      <xdr:row>21</xdr:row>
      <xdr:rowOff>27515</xdr:rowOff>
    </xdr:from>
    <xdr:to>
      <xdr:col>1</xdr:col>
      <xdr:colOff>309387</xdr:colOff>
      <xdr:row>28</xdr:row>
      <xdr:rowOff>51151</xdr:rowOff>
    </xdr:to>
    <xdr:cxnSp macro="">
      <xdr:nvCxnSpPr>
        <xdr:cNvPr id="5" name="Connecteur en angle 20">
          <a:extLst>
            <a:ext uri="{FF2B5EF4-FFF2-40B4-BE49-F238E27FC236}">
              <a16:creationId xmlns:a16="http://schemas.microsoft.com/office/drawing/2014/main" id="{C0A1E3F8-E32C-474F-B8C2-1E06A3C64501}"/>
            </a:ext>
          </a:extLst>
        </xdr:cNvPr>
        <xdr:cNvCxnSpPr/>
      </xdr:nvCxnSpPr>
      <xdr:spPr>
        <a:xfrm rot="10800000" flipV="1">
          <a:off x="309387" y="4684182"/>
          <a:ext cx="762000" cy="1801636"/>
        </a:xfrm>
        <a:prstGeom prst="bentConnector3">
          <a:avLst>
            <a:gd name="adj1" fmla="val 99664"/>
          </a:avLst>
        </a:prstGeom>
        <a:ln w="28575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218022</xdr:colOff>
      <xdr:row>21</xdr:row>
      <xdr:rowOff>29993</xdr:rowOff>
    </xdr:from>
    <xdr:to>
      <xdr:col>4</xdr:col>
      <xdr:colOff>75147</xdr:colOff>
      <xdr:row>28</xdr:row>
      <xdr:rowOff>63154</xdr:rowOff>
    </xdr:to>
    <xdr:cxnSp macro="">
      <xdr:nvCxnSpPr>
        <xdr:cNvPr id="6" name="Connecteur en angle 21">
          <a:extLst>
            <a:ext uri="{FF2B5EF4-FFF2-40B4-BE49-F238E27FC236}">
              <a16:creationId xmlns:a16="http://schemas.microsoft.com/office/drawing/2014/main" id="{F3C68A45-B9B2-4717-A951-F152119A1088}"/>
            </a:ext>
          </a:extLst>
        </xdr:cNvPr>
        <xdr:cNvCxnSpPr/>
      </xdr:nvCxnSpPr>
      <xdr:spPr>
        <a:xfrm rot="16200000" flipH="1">
          <a:off x="1908004" y="5282678"/>
          <a:ext cx="1811161" cy="619125"/>
        </a:xfrm>
        <a:prstGeom prst="bentConnector3">
          <a:avLst>
            <a:gd name="adj1" fmla="val -704"/>
          </a:avLst>
        </a:prstGeom>
        <a:ln w="28575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47978</xdr:colOff>
      <xdr:row>28</xdr:row>
      <xdr:rowOff>23636</xdr:rowOff>
    </xdr:from>
    <xdr:to>
      <xdr:col>1</xdr:col>
      <xdr:colOff>353</xdr:colOff>
      <xdr:row>31</xdr:row>
      <xdr:rowOff>104775</xdr:rowOff>
    </xdr:to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id="{EE50D874-0E08-4E87-BE47-546D439CDE89}"/>
            </a:ext>
          </a:extLst>
        </xdr:cNvPr>
        <xdr:cNvSpPr/>
      </xdr:nvSpPr>
      <xdr:spPr>
        <a:xfrm>
          <a:off x="47978" y="6458303"/>
          <a:ext cx="714375" cy="8572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On affiche rien</a:t>
          </a:r>
        </a:p>
      </xdr:txBody>
    </xdr:sp>
    <xdr:clientData/>
  </xdr:twoCellAnchor>
  <xdr:twoCellAnchor>
    <xdr:from>
      <xdr:col>0</xdr:col>
      <xdr:colOff>657224</xdr:colOff>
      <xdr:row>17</xdr:row>
      <xdr:rowOff>104775</xdr:rowOff>
    </xdr:from>
    <xdr:to>
      <xdr:col>3</xdr:col>
      <xdr:colOff>257175</xdr:colOff>
      <xdr:row>24</xdr:row>
      <xdr:rowOff>123825</xdr:rowOff>
    </xdr:to>
    <xdr:sp macro="" textlink="">
      <xdr:nvSpPr>
        <xdr:cNvPr id="8" name="Losange 7">
          <a:extLst>
            <a:ext uri="{FF2B5EF4-FFF2-40B4-BE49-F238E27FC236}">
              <a16:creationId xmlns:a16="http://schemas.microsoft.com/office/drawing/2014/main" id="{243CBEFD-C358-4056-A9B5-AC4F7704864A}"/>
            </a:ext>
          </a:extLst>
        </xdr:cNvPr>
        <xdr:cNvSpPr/>
      </xdr:nvSpPr>
      <xdr:spPr>
        <a:xfrm>
          <a:off x="657224" y="1800225"/>
          <a:ext cx="1885951" cy="1308100"/>
        </a:xfrm>
        <a:prstGeom prst="diamond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r>
            <a:rPr lang="fr-F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Si REF = vide</a:t>
          </a:r>
        </a:p>
        <a:p>
          <a:pPr algn="l"/>
          <a:endParaRPr lang="fr-FR" sz="1100"/>
        </a:p>
      </xdr:txBody>
    </xdr:sp>
    <xdr:clientData/>
  </xdr:twoCellAnchor>
  <xdr:twoCellAnchor>
    <xdr:from>
      <xdr:col>0</xdr:col>
      <xdr:colOff>194384</xdr:colOff>
      <xdr:row>35</xdr:row>
      <xdr:rowOff>195087</xdr:rowOff>
    </xdr:from>
    <xdr:to>
      <xdr:col>0</xdr:col>
      <xdr:colOff>623007</xdr:colOff>
      <xdr:row>42</xdr:row>
      <xdr:rowOff>166508</xdr:rowOff>
    </xdr:to>
    <xdr:cxnSp macro="">
      <xdr:nvCxnSpPr>
        <xdr:cNvPr id="9" name="Connecteur en angle 24">
          <a:extLst>
            <a:ext uri="{FF2B5EF4-FFF2-40B4-BE49-F238E27FC236}">
              <a16:creationId xmlns:a16="http://schemas.microsoft.com/office/drawing/2014/main" id="{C50A57FF-6C30-4DF7-BE43-7FAE8C62FA7C}"/>
            </a:ext>
          </a:extLst>
        </xdr:cNvPr>
        <xdr:cNvCxnSpPr/>
      </xdr:nvCxnSpPr>
      <xdr:spPr>
        <a:xfrm rot="5400000">
          <a:off x="-466015" y="9082264"/>
          <a:ext cx="1749421" cy="428623"/>
        </a:xfrm>
        <a:prstGeom prst="bentConnector3">
          <a:avLst>
            <a:gd name="adj1" fmla="val 365"/>
          </a:avLst>
        </a:prstGeom>
        <a:ln w="28575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87142</xdr:colOff>
      <xdr:row>35</xdr:row>
      <xdr:rowOff>161930</xdr:rowOff>
    </xdr:from>
    <xdr:to>
      <xdr:col>3</xdr:col>
      <xdr:colOff>515765</xdr:colOff>
      <xdr:row>42</xdr:row>
      <xdr:rowOff>161928</xdr:rowOff>
    </xdr:to>
    <xdr:cxnSp macro="">
      <xdr:nvCxnSpPr>
        <xdr:cNvPr id="10" name="Connecteur en angle 25">
          <a:extLst>
            <a:ext uri="{FF2B5EF4-FFF2-40B4-BE49-F238E27FC236}">
              <a16:creationId xmlns:a16="http://schemas.microsoft.com/office/drawing/2014/main" id="{7E398E2B-0A57-48BB-B699-7AEC67D39F5F}"/>
            </a:ext>
          </a:extLst>
        </xdr:cNvPr>
        <xdr:cNvCxnSpPr/>
      </xdr:nvCxnSpPr>
      <xdr:spPr>
        <a:xfrm rot="16200000" flipH="1">
          <a:off x="1698455" y="9063395"/>
          <a:ext cx="1777998" cy="428623"/>
        </a:xfrm>
        <a:prstGeom prst="bentConnector3">
          <a:avLst>
            <a:gd name="adj1" fmla="val 714"/>
          </a:avLst>
        </a:prstGeom>
        <a:ln w="28575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42</xdr:row>
      <xdr:rowOff>97366</xdr:rowOff>
    </xdr:from>
    <xdr:to>
      <xdr:col>0</xdr:col>
      <xdr:colOff>714375</xdr:colOff>
      <xdr:row>45</xdr:row>
      <xdr:rowOff>192616</xdr:rowOff>
    </xdr:to>
    <xdr:sp macro="" textlink="">
      <xdr:nvSpPr>
        <xdr:cNvPr id="11" name="Rectangle 10">
          <a:extLst>
            <a:ext uri="{FF2B5EF4-FFF2-40B4-BE49-F238E27FC236}">
              <a16:creationId xmlns:a16="http://schemas.microsoft.com/office/drawing/2014/main" id="{C723D230-6A1B-49DE-88B9-2BD671AFF3FB}"/>
            </a:ext>
          </a:extLst>
        </xdr:cNvPr>
        <xdr:cNvSpPr/>
      </xdr:nvSpPr>
      <xdr:spPr>
        <a:xfrm>
          <a:off x="0" y="10102144"/>
          <a:ext cx="714375" cy="8572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Message aide à la saisie</a:t>
          </a:r>
        </a:p>
        <a:p>
          <a:pPr algn="l"/>
          <a:endParaRPr lang="fr-FR" sz="1100"/>
        </a:p>
      </xdr:txBody>
    </xdr:sp>
    <xdr:clientData/>
  </xdr:twoCellAnchor>
  <xdr:twoCellAnchor>
    <xdr:from>
      <xdr:col>1</xdr:col>
      <xdr:colOff>21256</xdr:colOff>
      <xdr:row>46</xdr:row>
      <xdr:rowOff>17200</xdr:rowOff>
    </xdr:from>
    <xdr:to>
      <xdr:col>2</xdr:col>
      <xdr:colOff>652286</xdr:colOff>
      <xdr:row>48</xdr:row>
      <xdr:rowOff>169333</xdr:rowOff>
    </xdr:to>
    <xdr:sp macro="" textlink="">
      <xdr:nvSpPr>
        <xdr:cNvPr id="12" name="Rectangle 11">
          <a:extLst>
            <a:ext uri="{FF2B5EF4-FFF2-40B4-BE49-F238E27FC236}">
              <a16:creationId xmlns:a16="http://schemas.microsoft.com/office/drawing/2014/main" id="{2F8C24EC-EF8E-4572-BE9E-A9560FCD697C}"/>
            </a:ext>
          </a:extLst>
        </xdr:cNvPr>
        <xdr:cNvSpPr/>
      </xdr:nvSpPr>
      <xdr:spPr>
        <a:xfrm>
          <a:off x="783256" y="11037978"/>
          <a:ext cx="1393030" cy="660133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Fin de traitement</a:t>
          </a:r>
        </a:p>
        <a:p>
          <a:pPr algn="ctr"/>
          <a:endParaRPr lang="fr-FR" sz="1100">
            <a:solidFill>
              <a:sysClr val="windowText" lastClr="000000"/>
            </a:solidFill>
          </a:endParaRPr>
        </a:p>
        <a:p>
          <a:pPr algn="l"/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729015</xdr:colOff>
      <xdr:row>38</xdr:row>
      <xdr:rowOff>11289</xdr:rowOff>
    </xdr:from>
    <xdr:to>
      <xdr:col>1</xdr:col>
      <xdr:colOff>733777</xdr:colOff>
      <xdr:row>45</xdr:row>
      <xdr:rowOff>246239</xdr:rowOff>
    </xdr:to>
    <xdr:cxnSp macro="">
      <xdr:nvCxnSpPr>
        <xdr:cNvPr id="14" name="Connecteur droit avec flèche 13">
          <a:extLst>
            <a:ext uri="{FF2B5EF4-FFF2-40B4-BE49-F238E27FC236}">
              <a16:creationId xmlns:a16="http://schemas.microsoft.com/office/drawing/2014/main" id="{401E77AD-89A6-4EDC-8616-6F80C20E41FA}"/>
            </a:ext>
          </a:extLst>
        </xdr:cNvPr>
        <xdr:cNvCxnSpPr/>
      </xdr:nvCxnSpPr>
      <xdr:spPr>
        <a:xfrm>
          <a:off x="1491015" y="9000067"/>
          <a:ext cx="4762" cy="2012950"/>
        </a:xfrm>
        <a:prstGeom prst="straightConnector1">
          <a:avLst/>
        </a:prstGeom>
        <a:ln w="1905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363714</xdr:colOff>
      <xdr:row>28</xdr:row>
      <xdr:rowOff>30339</xdr:rowOff>
    </xdr:from>
    <xdr:to>
      <xdr:col>4</xdr:col>
      <xdr:colOff>497064</xdr:colOff>
      <xdr:row>32</xdr:row>
      <xdr:rowOff>6703</xdr:rowOff>
    </xdr:to>
    <xdr:sp macro="" textlink="">
      <xdr:nvSpPr>
        <xdr:cNvPr id="15" name="Rectangle 14">
          <a:extLst>
            <a:ext uri="{FF2B5EF4-FFF2-40B4-BE49-F238E27FC236}">
              <a16:creationId xmlns:a16="http://schemas.microsoft.com/office/drawing/2014/main" id="{DD04A0D6-C486-4F07-AF6F-C79B32DADCAA}"/>
            </a:ext>
          </a:extLst>
        </xdr:cNvPr>
        <xdr:cNvSpPr/>
      </xdr:nvSpPr>
      <xdr:spPr>
        <a:xfrm>
          <a:off x="2649714" y="6465006"/>
          <a:ext cx="895350" cy="10064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afficher désignation produit</a:t>
          </a:r>
        </a:p>
        <a:p>
          <a:pPr algn="l"/>
          <a:endParaRPr lang="fr-FR" sz="1100"/>
        </a:p>
      </xdr:txBody>
    </xdr:sp>
    <xdr:clientData/>
  </xdr:twoCellAnchor>
  <xdr:twoCellAnchor>
    <xdr:from>
      <xdr:col>0</xdr:col>
      <xdr:colOff>626180</xdr:colOff>
      <xdr:row>32</xdr:row>
      <xdr:rowOff>73731</xdr:rowOff>
    </xdr:from>
    <xdr:to>
      <xdr:col>3</xdr:col>
      <xdr:colOff>226131</xdr:colOff>
      <xdr:row>39</xdr:row>
      <xdr:rowOff>92781</xdr:rowOff>
    </xdr:to>
    <xdr:sp macro="" textlink="">
      <xdr:nvSpPr>
        <xdr:cNvPr id="16" name="Losange 15">
          <a:extLst>
            <a:ext uri="{FF2B5EF4-FFF2-40B4-BE49-F238E27FC236}">
              <a16:creationId xmlns:a16="http://schemas.microsoft.com/office/drawing/2014/main" id="{D98615BD-04E7-48FC-B2E8-6A975F8F049C}"/>
            </a:ext>
          </a:extLst>
        </xdr:cNvPr>
        <xdr:cNvSpPr/>
      </xdr:nvSpPr>
      <xdr:spPr>
        <a:xfrm>
          <a:off x="626180" y="7538509"/>
          <a:ext cx="1885951" cy="1797050"/>
        </a:xfrm>
        <a:prstGeom prst="diamond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r>
            <a:rPr lang="fr-F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Si</a:t>
          </a:r>
          <a:r>
            <a:rPr lang="fr-FR" sz="11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Ref= turlututu erreur</a:t>
          </a:r>
          <a:endParaRPr lang="fr-FR">
            <a:effectLst/>
          </a:endParaRPr>
        </a:p>
        <a:p>
          <a:pPr algn="l"/>
          <a:endParaRPr lang="fr-FR" sz="1100"/>
        </a:p>
      </xdr:txBody>
    </xdr:sp>
    <xdr:clientData/>
  </xdr:twoCellAnchor>
  <xdr:twoCellAnchor>
    <xdr:from>
      <xdr:col>3</xdr:col>
      <xdr:colOff>28575</xdr:colOff>
      <xdr:row>42</xdr:row>
      <xdr:rowOff>180269</xdr:rowOff>
    </xdr:from>
    <xdr:to>
      <xdr:col>4</xdr:col>
      <xdr:colOff>161925</xdr:colOff>
      <xdr:row>46</xdr:row>
      <xdr:rowOff>170744</xdr:rowOff>
    </xdr:to>
    <xdr:sp macro="" textlink="">
      <xdr:nvSpPr>
        <xdr:cNvPr id="17" name="Rectangle 16">
          <a:extLst>
            <a:ext uri="{FF2B5EF4-FFF2-40B4-BE49-F238E27FC236}">
              <a16:creationId xmlns:a16="http://schemas.microsoft.com/office/drawing/2014/main" id="{45DFC0AA-BACB-49BF-8E3C-7683FAC221F3}"/>
            </a:ext>
          </a:extLst>
        </xdr:cNvPr>
        <xdr:cNvSpPr/>
      </xdr:nvSpPr>
      <xdr:spPr>
        <a:xfrm>
          <a:off x="2314575" y="10185047"/>
          <a:ext cx="895350" cy="10064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afficher désignation produit</a:t>
          </a:r>
        </a:p>
        <a:p>
          <a:pPr algn="l"/>
          <a:endParaRPr lang="fr-FR" sz="1100"/>
        </a:p>
      </xdr:txBody>
    </xdr:sp>
    <xdr:clientData/>
  </xdr:twoCellAnchor>
  <xdr:twoCellAnchor>
    <xdr:from>
      <xdr:col>2</xdr:col>
      <xdr:colOff>76200</xdr:colOff>
      <xdr:row>24</xdr:row>
      <xdr:rowOff>123825</xdr:rowOff>
    </xdr:from>
    <xdr:to>
      <xdr:col>2</xdr:col>
      <xdr:colOff>77611</xdr:colOff>
      <xdr:row>32</xdr:row>
      <xdr:rowOff>190500</xdr:rowOff>
    </xdr:to>
    <xdr:cxnSp macro="">
      <xdr:nvCxnSpPr>
        <xdr:cNvPr id="24" name="Connecteur droit 23">
          <a:extLst>
            <a:ext uri="{FF2B5EF4-FFF2-40B4-BE49-F238E27FC236}">
              <a16:creationId xmlns:a16="http://schemas.microsoft.com/office/drawing/2014/main" id="{3358914E-8A37-4ECB-9F67-C77BA880F57A}"/>
            </a:ext>
          </a:extLst>
        </xdr:cNvPr>
        <xdr:cNvCxnSpPr>
          <a:stCxn id="8" idx="2"/>
        </xdr:cNvCxnSpPr>
      </xdr:nvCxnSpPr>
      <xdr:spPr>
        <a:xfrm>
          <a:off x="1600200" y="5542492"/>
          <a:ext cx="1411" cy="2112786"/>
        </a:xfrm>
        <a:prstGeom prst="line">
          <a:avLst/>
        </a:prstGeom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workbookViewId="0">
      <selection activeCell="B3" sqref="B3"/>
    </sheetView>
  </sheetViews>
  <sheetFormatPr baseColWidth="10" defaultRowHeight="12.5" x14ac:dyDescent="0.25"/>
  <cols>
    <col min="2" max="2" width="27.26953125" bestFit="1" customWidth="1"/>
    <col min="3" max="3" width="13.81640625" bestFit="1" customWidth="1"/>
    <col min="4" max="4" width="16.81640625" bestFit="1" customWidth="1"/>
  </cols>
  <sheetData>
    <row r="1" spans="1:4" ht="16.5" customHeight="1" x14ac:dyDescent="0.25">
      <c r="A1" s="59" t="s">
        <v>0</v>
      </c>
      <c r="B1" s="59" t="s">
        <v>1</v>
      </c>
      <c r="C1" s="59" t="s">
        <v>2</v>
      </c>
      <c r="D1" s="59" t="s">
        <v>3</v>
      </c>
    </row>
    <row r="2" spans="1:4" x14ac:dyDescent="0.25">
      <c r="A2" s="60" t="s">
        <v>85</v>
      </c>
      <c r="B2" s="18" t="s">
        <v>13</v>
      </c>
      <c r="C2" s="19">
        <v>1000</v>
      </c>
      <c r="D2" s="61">
        <v>0.05</v>
      </c>
    </row>
    <row r="3" spans="1:4" x14ac:dyDescent="0.25">
      <c r="A3" s="60" t="s">
        <v>82</v>
      </c>
      <c r="B3" s="18" t="s">
        <v>10</v>
      </c>
      <c r="C3" s="19">
        <v>800</v>
      </c>
      <c r="D3" s="61"/>
    </row>
    <row r="4" spans="1:4" x14ac:dyDescent="0.25">
      <c r="A4" s="60" t="s">
        <v>78</v>
      </c>
      <c r="B4" s="18" t="s">
        <v>6</v>
      </c>
      <c r="C4" s="19">
        <v>500</v>
      </c>
      <c r="D4" s="61"/>
    </row>
    <row r="5" spans="1:4" x14ac:dyDescent="0.25">
      <c r="A5" s="60" t="s">
        <v>81</v>
      </c>
      <c r="B5" s="18" t="s">
        <v>9</v>
      </c>
      <c r="C5" s="19">
        <v>600</v>
      </c>
      <c r="D5" s="61">
        <v>0.05</v>
      </c>
    </row>
    <row r="6" spans="1:4" x14ac:dyDescent="0.25">
      <c r="A6" s="60" t="s">
        <v>79</v>
      </c>
      <c r="B6" s="18" t="s">
        <v>7</v>
      </c>
      <c r="C6" s="19">
        <v>500</v>
      </c>
      <c r="D6" s="61">
        <v>0.05</v>
      </c>
    </row>
    <row r="7" spans="1:4" x14ac:dyDescent="0.25">
      <c r="A7" s="60" t="s">
        <v>76</v>
      </c>
      <c r="B7" s="18" t="s">
        <v>4</v>
      </c>
      <c r="C7" s="19">
        <v>100</v>
      </c>
      <c r="D7" s="61"/>
    </row>
    <row r="8" spans="1:4" x14ac:dyDescent="0.25">
      <c r="A8" s="60" t="s">
        <v>77</v>
      </c>
      <c r="B8" s="18" t="s">
        <v>5</v>
      </c>
      <c r="C8" s="19">
        <v>150</v>
      </c>
      <c r="D8" s="61"/>
    </row>
    <row r="9" spans="1:4" x14ac:dyDescent="0.25">
      <c r="A9" s="60" t="s">
        <v>86</v>
      </c>
      <c r="B9" s="18" t="s">
        <v>14</v>
      </c>
      <c r="C9" s="19">
        <v>1250</v>
      </c>
      <c r="D9" s="61"/>
    </row>
    <row r="10" spans="1:4" x14ac:dyDescent="0.25">
      <c r="A10" s="60" t="s">
        <v>80</v>
      </c>
      <c r="B10" s="18" t="s">
        <v>8</v>
      </c>
      <c r="C10" s="19">
        <v>500</v>
      </c>
      <c r="D10" s="61"/>
    </row>
    <row r="11" spans="1:4" x14ac:dyDescent="0.25">
      <c r="A11" s="60" t="s">
        <v>84</v>
      </c>
      <c r="B11" s="18" t="s">
        <v>12</v>
      </c>
      <c r="C11" s="19">
        <v>850</v>
      </c>
      <c r="D11" s="61"/>
    </row>
    <row r="12" spans="1:4" x14ac:dyDescent="0.25">
      <c r="A12" s="60" t="s">
        <v>83</v>
      </c>
      <c r="B12" s="18" t="s">
        <v>11</v>
      </c>
      <c r="C12" s="19">
        <v>800</v>
      </c>
      <c r="D12" s="61">
        <v>0.05</v>
      </c>
    </row>
  </sheetData>
  <sortState ref="A2:D12">
    <sortCondition ref="A2:A12"/>
  </sortState>
  <phoneticPr fontId="0" type="noConversion"/>
  <pageMargins left="0.78740157499999996" right="0.78740157499999996" top="0.984251969" bottom="0.984251969" header="0.4921259845" footer="0.4921259845"/>
  <pageSetup paperSize="9" orientation="portrait" horizontalDpi="4294967293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8"/>
  <sheetViews>
    <sheetView topLeftCell="B1" zoomScaleNormal="100" workbookViewId="0">
      <selection activeCell="B5" sqref="A5:XFD5"/>
    </sheetView>
  </sheetViews>
  <sheetFormatPr baseColWidth="10" defaultRowHeight="12.5" x14ac:dyDescent="0.25"/>
  <cols>
    <col min="1" max="1" width="5.81640625" customWidth="1"/>
    <col min="2" max="2" width="15.81640625" bestFit="1" customWidth="1"/>
    <col min="3" max="3" width="20.453125" bestFit="1" customWidth="1"/>
    <col min="4" max="4" width="26.453125" bestFit="1" customWidth="1"/>
    <col min="5" max="5" width="13.26953125" bestFit="1" customWidth="1"/>
    <col min="6" max="6" width="7.54296875" customWidth="1"/>
    <col min="7" max="7" width="10.54296875" bestFit="1" customWidth="1"/>
    <col min="8" max="8" width="8.7265625" bestFit="1" customWidth="1"/>
    <col min="9" max="9" width="8.7265625" customWidth="1"/>
    <col min="10" max="10" width="12.7265625" bestFit="1" customWidth="1"/>
    <col min="11" max="11" width="13.26953125" bestFit="1" customWidth="1"/>
  </cols>
  <sheetData>
    <row r="1" spans="1:13" ht="18.75" customHeight="1" x14ac:dyDescent="0.25">
      <c r="A1" s="58" t="s">
        <v>15</v>
      </c>
      <c r="B1" s="58" t="s">
        <v>16</v>
      </c>
      <c r="C1" s="58" t="s">
        <v>17</v>
      </c>
      <c r="D1" s="58" t="s">
        <v>18</v>
      </c>
      <c r="E1" s="58" t="s">
        <v>19</v>
      </c>
      <c r="F1" s="58" t="s">
        <v>20</v>
      </c>
      <c r="G1" s="58" t="s">
        <v>21</v>
      </c>
      <c r="H1" s="58" t="s">
        <v>22</v>
      </c>
      <c r="I1" s="58" t="s">
        <v>95</v>
      </c>
      <c r="J1" s="65" t="s">
        <v>24</v>
      </c>
      <c r="K1" s="58" t="s">
        <v>25</v>
      </c>
      <c r="M1" s="62" t="s">
        <v>92</v>
      </c>
    </row>
    <row r="2" spans="1:13" ht="18" x14ac:dyDescent="0.4">
      <c r="A2" s="17">
        <v>10</v>
      </c>
      <c r="B2" s="18" t="s">
        <v>30</v>
      </c>
      <c r="C2" s="18" t="s">
        <v>36</v>
      </c>
      <c r="D2" s="18" t="s">
        <v>38</v>
      </c>
      <c r="E2" s="18" t="s">
        <v>42</v>
      </c>
      <c r="F2" s="18">
        <v>92500</v>
      </c>
      <c r="G2" s="18" t="s">
        <v>46</v>
      </c>
      <c r="H2" s="18" t="s">
        <v>50</v>
      </c>
      <c r="I2" s="61">
        <v>0.03</v>
      </c>
      <c r="J2" s="66">
        <v>0.01</v>
      </c>
      <c r="K2" s="17">
        <v>45</v>
      </c>
      <c r="M2" s="63" t="s">
        <v>93</v>
      </c>
    </row>
    <row r="3" spans="1:13" ht="13" x14ac:dyDescent="0.3">
      <c r="A3" s="17">
        <v>20</v>
      </c>
      <c r="B3" s="18" t="s">
        <v>27</v>
      </c>
      <c r="C3" s="18" t="s">
        <v>33</v>
      </c>
      <c r="D3" s="18"/>
      <c r="E3" s="18"/>
      <c r="F3" s="18">
        <v>69000</v>
      </c>
      <c r="G3" s="18" t="s">
        <v>44</v>
      </c>
      <c r="H3" s="18" t="s">
        <v>48</v>
      </c>
      <c r="I3" s="18"/>
      <c r="J3" s="66"/>
      <c r="K3" s="17">
        <v>0</v>
      </c>
      <c r="M3" s="63" t="s">
        <v>94</v>
      </c>
    </row>
    <row r="4" spans="1:13" x14ac:dyDescent="0.25">
      <c r="A4" s="17">
        <v>30</v>
      </c>
      <c r="B4" s="18" t="s">
        <v>29</v>
      </c>
      <c r="C4" s="18" t="s">
        <v>35</v>
      </c>
      <c r="D4" s="18" t="s">
        <v>38</v>
      </c>
      <c r="E4" s="18" t="s">
        <v>41</v>
      </c>
      <c r="F4" s="18">
        <v>75014</v>
      </c>
      <c r="G4" s="18" t="s">
        <v>45</v>
      </c>
      <c r="H4" s="18" t="s">
        <v>49</v>
      </c>
      <c r="I4" s="69">
        <v>0.05</v>
      </c>
      <c r="J4" s="66">
        <v>0.02</v>
      </c>
      <c r="K4" s="17">
        <v>30</v>
      </c>
    </row>
    <row r="5" spans="1:13" x14ac:dyDescent="0.25">
      <c r="A5" s="17">
        <v>40</v>
      </c>
      <c r="B5" s="18" t="s">
        <v>28</v>
      </c>
      <c r="C5" s="18" t="s">
        <v>34</v>
      </c>
      <c r="D5" s="18"/>
      <c r="E5" s="18" t="s">
        <v>40</v>
      </c>
      <c r="F5" s="18">
        <v>75005</v>
      </c>
      <c r="G5" s="18" t="s">
        <v>45</v>
      </c>
      <c r="H5" s="18" t="s">
        <v>49</v>
      </c>
      <c r="I5" s="18"/>
      <c r="J5" s="66"/>
      <c r="K5" s="17">
        <v>0</v>
      </c>
    </row>
    <row r="6" spans="1:13" x14ac:dyDescent="0.25">
      <c r="A6" s="17">
        <v>50</v>
      </c>
      <c r="B6" s="18" t="s">
        <v>31</v>
      </c>
      <c r="C6" s="18" t="s">
        <v>37</v>
      </c>
      <c r="D6" s="18" t="s">
        <v>39</v>
      </c>
      <c r="E6" s="18"/>
      <c r="F6" s="18">
        <v>93500</v>
      </c>
      <c r="G6" s="18" t="s">
        <v>47</v>
      </c>
      <c r="H6" s="18" t="s">
        <v>50</v>
      </c>
      <c r="I6" s="69">
        <v>0.08</v>
      </c>
      <c r="J6" s="66">
        <v>0.02</v>
      </c>
      <c r="K6" s="17">
        <v>60</v>
      </c>
    </row>
    <row r="7" spans="1:13" x14ac:dyDescent="0.25">
      <c r="A7" s="17">
        <v>60</v>
      </c>
      <c r="B7" s="18" t="s">
        <v>26</v>
      </c>
      <c r="C7" s="18" t="s">
        <v>32</v>
      </c>
      <c r="D7" s="18" t="s">
        <v>38</v>
      </c>
      <c r="F7" s="18">
        <v>29000</v>
      </c>
      <c r="G7" s="18" t="s">
        <v>43</v>
      </c>
      <c r="H7" s="18" t="s">
        <v>48</v>
      </c>
      <c r="I7" s="18"/>
      <c r="J7" s="66"/>
      <c r="K7" s="17">
        <v>30</v>
      </c>
    </row>
    <row r="8" spans="1:13" x14ac:dyDescent="0.25">
      <c r="A8" s="17">
        <v>70</v>
      </c>
      <c r="B8" s="18" t="s">
        <v>88</v>
      </c>
      <c r="C8" s="18"/>
      <c r="D8" s="18"/>
      <c r="E8" s="18"/>
      <c r="F8" s="18"/>
      <c r="G8" s="18"/>
      <c r="H8" s="18"/>
      <c r="I8" s="18"/>
      <c r="J8" s="66"/>
      <c r="K8" s="17">
        <v>0</v>
      </c>
    </row>
  </sheetData>
  <sortState ref="A2:K8">
    <sortCondition ref="A2:A8"/>
  </sortState>
  <phoneticPr fontId="0" type="noConversion"/>
  <pageMargins left="0.39370078740157483" right="0.39370078740157483" top="0.98425196850393704" bottom="0.98425196850393704" header="0.51181102362204722" footer="0.51181102362204722"/>
  <pageSetup paperSize="9" orientation="landscape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3" tint="0.39997558519241921"/>
  </sheetPr>
  <dimension ref="A1:K37"/>
  <sheetViews>
    <sheetView tabSelected="1" topLeftCell="A12" zoomScale="90" zoomScaleNormal="90" workbookViewId="0">
      <selection activeCell="E29" sqref="E29"/>
    </sheetView>
  </sheetViews>
  <sheetFormatPr baseColWidth="10" defaultColWidth="11.453125" defaultRowHeight="12.5" x14ac:dyDescent="0.25"/>
  <cols>
    <col min="1" max="2" width="11.453125" style="15"/>
    <col min="3" max="3" width="24.7265625" style="15" bestFit="1" customWidth="1"/>
    <col min="4" max="4" width="23.81640625" style="15" bestFit="1" customWidth="1"/>
    <col min="5" max="5" width="24" style="15" bestFit="1" customWidth="1"/>
    <col min="6" max="6" width="11.453125" style="15"/>
    <col min="7" max="7" width="12.81640625" style="15" bestFit="1" customWidth="1"/>
    <col min="8" max="9" width="11.453125" style="15"/>
    <col min="10" max="10" width="17.453125" style="15" bestFit="1" customWidth="1"/>
    <col min="11" max="11" width="19.81640625" style="15" bestFit="1" customWidth="1"/>
    <col min="12" max="12" width="13" style="15" bestFit="1" customWidth="1"/>
    <col min="13" max="13" width="16.54296875" style="15" bestFit="1" customWidth="1"/>
    <col min="14" max="14" width="26.7265625" style="15" bestFit="1" customWidth="1"/>
    <col min="15" max="15" width="13.7265625" style="15" bestFit="1" customWidth="1"/>
    <col min="16" max="16" width="6.26953125" style="15" bestFit="1" customWidth="1"/>
    <col min="17" max="17" width="8.81640625" style="15" bestFit="1" customWidth="1"/>
    <col min="18" max="18" width="6.26953125" style="15" bestFit="1" customWidth="1"/>
    <col min="19" max="19" width="3.81640625" style="15" bestFit="1" customWidth="1"/>
    <col min="20" max="16384" width="11.453125" style="15"/>
  </cols>
  <sheetData>
    <row r="1" spans="1:11" ht="15.5" x14ac:dyDescent="0.25">
      <c r="A1" s="94" t="s">
        <v>51</v>
      </c>
      <c r="B1" s="95"/>
      <c r="C1" s="95"/>
      <c r="D1" s="95"/>
      <c r="E1" s="95"/>
      <c r="F1" s="95"/>
      <c r="G1" s="96"/>
      <c r="I1" s="76" t="s">
        <v>98</v>
      </c>
    </row>
    <row r="2" spans="1:11" ht="13.5" thickBot="1" x14ac:dyDescent="0.3">
      <c r="A2" s="97" t="s">
        <v>52</v>
      </c>
      <c r="B2" s="98"/>
      <c r="C2" s="98"/>
      <c r="D2" s="98"/>
      <c r="E2" s="99"/>
      <c r="F2" s="99"/>
      <c r="G2" s="100"/>
      <c r="I2" s="71">
        <v>1</v>
      </c>
      <c r="J2" s="65" t="s">
        <v>15</v>
      </c>
    </row>
    <row r="3" spans="1:11" ht="13.5" thickTop="1" x14ac:dyDescent="0.25">
      <c r="A3" s="101" t="s">
        <v>53</v>
      </c>
      <c r="B3" s="102"/>
      <c r="C3" s="102"/>
      <c r="D3" s="102"/>
      <c r="E3" s="108" t="s">
        <v>54</v>
      </c>
      <c r="F3" s="109"/>
      <c r="G3" s="110"/>
      <c r="I3" s="71">
        <v>2</v>
      </c>
      <c r="J3" s="77" t="s">
        <v>16</v>
      </c>
      <c r="K3" s="78" t="str">
        <f t="shared" ref="K3:K12" si="0">VLOOKUP(clé_Client,liste_clients,I3,FALSE)</f>
        <v>Sarl JACQUELIN</v>
      </c>
    </row>
    <row r="4" spans="1:11" ht="13" x14ac:dyDescent="0.25">
      <c r="A4" s="103"/>
      <c r="B4" s="104"/>
      <c r="C4" s="104"/>
      <c r="D4" s="105"/>
      <c r="E4" s="111"/>
      <c r="F4" s="99"/>
      <c r="G4" s="100"/>
      <c r="I4" s="71">
        <v>3</v>
      </c>
      <c r="J4" s="77" t="s">
        <v>17</v>
      </c>
      <c r="K4" s="78" t="str">
        <f t="shared" si="0"/>
        <v>25, rue Souflot</v>
      </c>
    </row>
    <row r="5" spans="1:11" ht="13" x14ac:dyDescent="0.25">
      <c r="A5" s="103"/>
      <c r="B5" s="104"/>
      <c r="C5" s="104"/>
      <c r="D5" s="105"/>
      <c r="E5" s="111"/>
      <c r="F5" s="99"/>
      <c r="G5" s="100"/>
      <c r="I5" s="71">
        <v>4</v>
      </c>
      <c r="J5" s="77" t="s">
        <v>18</v>
      </c>
      <c r="K5" s="78">
        <f t="shared" si="0"/>
        <v>0</v>
      </c>
    </row>
    <row r="6" spans="1:11" ht="13.5" thickBot="1" x14ac:dyDescent="0.3">
      <c r="A6" s="106"/>
      <c r="B6" s="107"/>
      <c r="C6" s="107"/>
      <c r="D6" s="107"/>
      <c r="E6" s="112"/>
      <c r="F6" s="113"/>
      <c r="G6" s="114"/>
      <c r="I6" s="71">
        <v>5</v>
      </c>
      <c r="J6" s="77" t="s">
        <v>19</v>
      </c>
      <c r="K6" s="78" t="str">
        <f t="shared" si="0"/>
        <v>01 45 55 65 75</v>
      </c>
    </row>
    <row r="7" spans="1:11" ht="12.75" customHeight="1" x14ac:dyDescent="0.25">
      <c r="A7" s="1" t="s">
        <v>15</v>
      </c>
      <c r="B7" s="64">
        <f>VLOOKUP(clé_Client,liste_clients,4,FALSE)</f>
        <v>0</v>
      </c>
      <c r="C7" s="6"/>
      <c r="D7" s="5"/>
      <c r="E7" s="67" t="str">
        <f>K3</f>
        <v>Sarl JACQUELIN</v>
      </c>
      <c r="F7" s="9"/>
      <c r="G7" s="10"/>
      <c r="I7" s="71">
        <v>6</v>
      </c>
      <c r="J7" s="77" t="s">
        <v>20</v>
      </c>
      <c r="K7" s="78">
        <f t="shared" si="0"/>
        <v>75005</v>
      </c>
    </row>
    <row r="8" spans="1:11" ht="13" x14ac:dyDescent="0.25">
      <c r="A8" s="2" t="s">
        <v>87</v>
      </c>
      <c r="B8" s="7"/>
      <c r="C8" s="8"/>
      <c r="D8" s="7"/>
      <c r="E8" s="67" t="str">
        <f>K4</f>
        <v>25, rue Souflot</v>
      </c>
      <c r="F8" s="9"/>
      <c r="G8" s="10"/>
      <c r="I8" s="71">
        <v>7</v>
      </c>
      <c r="J8" s="77" t="s">
        <v>21</v>
      </c>
      <c r="K8" s="78" t="str">
        <f t="shared" si="0"/>
        <v>Paris</v>
      </c>
    </row>
    <row r="9" spans="1:11" ht="13" x14ac:dyDescent="0.25">
      <c r="A9" s="4">
        <v>40</v>
      </c>
      <c r="B9" s="7"/>
      <c r="C9" s="8"/>
      <c r="D9" s="7"/>
      <c r="E9" s="67">
        <f>K7</f>
        <v>75005</v>
      </c>
      <c r="F9" s="48"/>
      <c r="G9" s="10"/>
      <c r="I9" s="71">
        <v>8</v>
      </c>
      <c r="J9" s="77" t="s">
        <v>22</v>
      </c>
      <c r="K9" s="78" t="str">
        <f t="shared" si="0"/>
        <v>Jean</v>
      </c>
    </row>
    <row r="10" spans="1:11" ht="13.5" thickBot="1" x14ac:dyDescent="0.3">
      <c r="A10" s="3"/>
      <c r="B10" s="11" t="s">
        <v>55</v>
      </c>
      <c r="C10" s="12" t="str">
        <f>K6</f>
        <v>01 45 55 65 75</v>
      </c>
      <c r="D10" s="11"/>
      <c r="E10" s="68" t="str">
        <f>K8</f>
        <v>Paris</v>
      </c>
      <c r="F10" s="13"/>
      <c r="G10" s="14"/>
      <c r="I10" s="71">
        <v>9</v>
      </c>
      <c r="J10" s="77" t="s">
        <v>23</v>
      </c>
      <c r="K10" s="79">
        <f t="shared" si="0"/>
        <v>0</v>
      </c>
    </row>
    <row r="11" spans="1:11" ht="13" x14ac:dyDescent="0.25">
      <c r="I11" s="71">
        <v>10</v>
      </c>
      <c r="J11" s="77" t="s">
        <v>24</v>
      </c>
      <c r="K11" s="79">
        <f t="shared" si="0"/>
        <v>0</v>
      </c>
    </row>
    <row r="12" spans="1:11" ht="13" x14ac:dyDescent="0.25">
      <c r="I12" s="71">
        <v>11</v>
      </c>
      <c r="J12" s="77" t="s">
        <v>25</v>
      </c>
      <c r="K12" s="78">
        <f t="shared" si="0"/>
        <v>0</v>
      </c>
    </row>
    <row r="14" spans="1:11" ht="13" thickBot="1" x14ac:dyDescent="0.3">
      <c r="B14" s="16"/>
      <c r="G14" s="16"/>
    </row>
    <row r="15" spans="1:11" ht="13.5" thickTop="1" x14ac:dyDescent="0.25">
      <c r="A15" s="93" t="s">
        <v>56</v>
      </c>
      <c r="B15" s="91"/>
      <c r="C15" s="90" t="s">
        <v>57</v>
      </c>
      <c r="D15" s="91"/>
      <c r="E15" s="90" t="s">
        <v>58</v>
      </c>
      <c r="F15" s="91"/>
      <c r="G15" s="92"/>
    </row>
    <row r="16" spans="1:11" ht="13.5" thickBot="1" x14ac:dyDescent="0.3">
      <c r="A16" s="27" t="s">
        <v>75</v>
      </c>
      <c r="B16" s="54"/>
      <c r="C16" s="55" t="s">
        <v>59</v>
      </c>
      <c r="D16" s="55"/>
      <c r="E16" s="56">
        <f ca="1">TODAY()</f>
        <v>42834</v>
      </c>
      <c r="F16" s="55"/>
      <c r="G16" s="57"/>
    </row>
    <row r="17" spans="1:11" ht="13.5" thickTop="1" x14ac:dyDescent="0.25">
      <c r="C17" s="36"/>
      <c r="G17" s="36"/>
      <c r="J17" s="15">
        <v>1</v>
      </c>
      <c r="K17" s="59" t="s">
        <v>0</v>
      </c>
    </row>
    <row r="18" spans="1:11" ht="13" x14ac:dyDescent="0.25">
      <c r="C18" s="15" t="s">
        <v>60</v>
      </c>
      <c r="D18" s="50" t="str">
        <f>K9</f>
        <v>Jean</v>
      </c>
      <c r="J18" s="15">
        <v>2</v>
      </c>
      <c r="K18" s="59" t="s">
        <v>1</v>
      </c>
    </row>
    <row r="19" spans="1:11" ht="13.5" thickBot="1" x14ac:dyDescent="0.3">
      <c r="J19" s="15">
        <v>3</v>
      </c>
      <c r="K19" s="59" t="s">
        <v>2</v>
      </c>
    </row>
    <row r="20" spans="1:11" s="71" customFormat="1" ht="18.75" customHeight="1" thickTop="1" thickBot="1" x14ac:dyDescent="0.3">
      <c r="A20" s="51" t="s">
        <v>61</v>
      </c>
      <c r="B20" s="52" t="s">
        <v>62</v>
      </c>
      <c r="C20" s="52" t="s">
        <v>1</v>
      </c>
      <c r="D20" s="52" t="s">
        <v>91</v>
      </c>
      <c r="E20" s="52" t="s">
        <v>63</v>
      </c>
      <c r="F20" s="52" t="s">
        <v>64</v>
      </c>
      <c r="G20" s="53" t="s">
        <v>65</v>
      </c>
      <c r="J20" s="15">
        <v>4</v>
      </c>
      <c r="K20" s="59" t="s">
        <v>3</v>
      </c>
    </row>
    <row r="21" spans="1:11" ht="13.5" thickTop="1" x14ac:dyDescent="0.25">
      <c r="A21" s="30">
        <v>1</v>
      </c>
      <c r="B21" s="28" t="s">
        <v>85</v>
      </c>
      <c r="C21" s="43" t="str">
        <f t="shared" ref="C21:C32" si="1">VLOOKUP(B21,liste_produits,J$18,FALSE)</f>
        <v>Analyse des besoins (forfait)</v>
      </c>
      <c r="D21" s="70">
        <f>VLOOKUP(B21,liste_produits,J$19,FALSE)</f>
        <v>1000</v>
      </c>
      <c r="E21" s="29">
        <v>10</v>
      </c>
      <c r="F21" s="44">
        <f t="shared" ref="F21:F32" si="2">VLOOKUP(B21,liste_produits,J$20,FALSE)</f>
        <v>0.05</v>
      </c>
      <c r="G21" s="45">
        <f>D21*E21*(1-F21)</f>
        <v>9500</v>
      </c>
    </row>
    <row r="22" spans="1:11" ht="13" x14ac:dyDescent="0.25">
      <c r="A22" s="31">
        <v>2</v>
      </c>
      <c r="B22" s="28" t="s">
        <v>82</v>
      </c>
      <c r="C22" s="43" t="str">
        <f>VLOOKUP(B22,liste_produits,J$18,FALSE)</f>
        <v>Charte graphique (forfait)</v>
      </c>
      <c r="D22" s="70">
        <f>VLOOKUP(B22,liste_produits,J$19,FALSE)</f>
        <v>800</v>
      </c>
      <c r="E22" s="74">
        <v>2</v>
      </c>
      <c r="F22" s="44">
        <f t="shared" si="2"/>
        <v>0</v>
      </c>
      <c r="G22" s="45">
        <f t="shared" ref="G22:G32" si="3">D22*E22*(1-F22)</f>
        <v>1600</v>
      </c>
      <c r="I22" s="123"/>
    </row>
    <row r="23" spans="1:11" ht="13" x14ac:dyDescent="0.25">
      <c r="A23" s="31">
        <v>3</v>
      </c>
      <c r="B23" s="28"/>
      <c r="C23" s="124"/>
      <c r="D23" s="70" t="e">
        <f>VLOOKUP(B23,liste_produits,J$19,FALSE)</f>
        <v>#N/A</v>
      </c>
      <c r="E23" s="17"/>
      <c r="F23" s="44" t="e">
        <f t="shared" si="2"/>
        <v>#N/A</v>
      </c>
      <c r="G23" s="45" t="e">
        <f t="shared" si="3"/>
        <v>#N/A</v>
      </c>
      <c r="I23" s="15" t="s">
        <v>115</v>
      </c>
      <c r="K23" s="123" t="s">
        <v>116</v>
      </c>
    </row>
    <row r="24" spans="1:11" ht="13" x14ac:dyDescent="0.25">
      <c r="A24" s="31">
        <v>4</v>
      </c>
      <c r="B24" s="28"/>
      <c r="C24" s="43" t="e">
        <f t="shared" si="1"/>
        <v>#N/A</v>
      </c>
      <c r="D24" s="70" t="e">
        <f>VLOOKUP(B24,liste_produits,J$19,FALSE)</f>
        <v>#N/A</v>
      </c>
      <c r="E24" s="17"/>
      <c r="F24" s="44" t="e">
        <f t="shared" si="2"/>
        <v>#N/A</v>
      </c>
      <c r="G24" s="45" t="e">
        <f t="shared" si="3"/>
        <v>#N/A</v>
      </c>
    </row>
    <row r="25" spans="1:11" ht="13" x14ac:dyDescent="0.25">
      <c r="A25" s="31">
        <v>5</v>
      </c>
      <c r="B25" s="28"/>
      <c r="C25" s="43" t="e">
        <f t="shared" si="1"/>
        <v>#N/A</v>
      </c>
      <c r="D25" s="70" t="e">
        <f>VLOOKUP(B25,liste_produits,J$19,FALSE)</f>
        <v>#N/A</v>
      </c>
      <c r="E25" s="17"/>
      <c r="F25" s="44" t="e">
        <f t="shared" si="2"/>
        <v>#N/A</v>
      </c>
      <c r="G25" s="45" t="e">
        <f t="shared" si="3"/>
        <v>#N/A</v>
      </c>
    </row>
    <row r="26" spans="1:11" ht="13" x14ac:dyDescent="0.25">
      <c r="A26" s="31">
        <v>6</v>
      </c>
      <c r="B26" s="28"/>
      <c r="C26" s="43" t="e">
        <f t="shared" si="1"/>
        <v>#N/A</v>
      </c>
      <c r="D26" s="70" t="e">
        <f>VLOOKUP(B26,liste_produits,J$19,FALSE)</f>
        <v>#N/A</v>
      </c>
      <c r="E26" s="17"/>
      <c r="F26" s="44" t="e">
        <f t="shared" si="2"/>
        <v>#N/A</v>
      </c>
      <c r="G26" s="45" t="e">
        <f t="shared" si="3"/>
        <v>#N/A</v>
      </c>
    </row>
    <row r="27" spans="1:11" ht="13" x14ac:dyDescent="0.25">
      <c r="A27" s="31">
        <v>7</v>
      </c>
      <c r="B27" s="28"/>
      <c r="C27" s="43" t="e">
        <f t="shared" si="1"/>
        <v>#N/A</v>
      </c>
      <c r="D27" s="70" t="e">
        <f>VLOOKUP(B27,liste_produits,J$19,FALSE)</f>
        <v>#N/A</v>
      </c>
      <c r="E27" s="17"/>
      <c r="F27" s="44" t="e">
        <f t="shared" si="2"/>
        <v>#N/A</v>
      </c>
      <c r="G27" s="45" t="e">
        <f t="shared" si="3"/>
        <v>#N/A</v>
      </c>
    </row>
    <row r="28" spans="1:11" ht="13" x14ac:dyDescent="0.25">
      <c r="A28" s="31">
        <v>8</v>
      </c>
      <c r="B28" s="28"/>
      <c r="C28" s="43" t="e">
        <f t="shared" si="1"/>
        <v>#N/A</v>
      </c>
      <c r="D28" s="70" t="e">
        <f>VLOOKUP(B28,liste_produits,J$19,FALSE)</f>
        <v>#N/A</v>
      </c>
      <c r="E28" s="17"/>
      <c r="F28" s="44" t="e">
        <f t="shared" si="2"/>
        <v>#N/A</v>
      </c>
      <c r="G28" s="45" t="e">
        <f t="shared" si="3"/>
        <v>#N/A</v>
      </c>
    </row>
    <row r="29" spans="1:11" ht="13" x14ac:dyDescent="0.25">
      <c r="A29" s="31">
        <v>9</v>
      </c>
      <c r="B29" s="28"/>
      <c r="C29" s="43" t="e">
        <f t="shared" si="1"/>
        <v>#N/A</v>
      </c>
      <c r="D29" s="70" t="e">
        <f>VLOOKUP(B29,liste_produits,J$19,FALSE)</f>
        <v>#N/A</v>
      </c>
      <c r="E29" s="17"/>
      <c r="F29" s="44" t="e">
        <f t="shared" si="2"/>
        <v>#N/A</v>
      </c>
      <c r="G29" s="45" t="e">
        <f t="shared" si="3"/>
        <v>#N/A</v>
      </c>
    </row>
    <row r="30" spans="1:11" ht="13" x14ac:dyDescent="0.25">
      <c r="A30" s="31">
        <v>10</v>
      </c>
      <c r="B30" s="28"/>
      <c r="C30" s="43" t="e">
        <f t="shared" si="1"/>
        <v>#N/A</v>
      </c>
      <c r="D30" s="70" t="e">
        <f>VLOOKUP(B30,liste_produits,J$19,FALSE)</f>
        <v>#N/A</v>
      </c>
      <c r="E30" s="17"/>
      <c r="F30" s="44" t="e">
        <f t="shared" si="2"/>
        <v>#N/A</v>
      </c>
      <c r="G30" s="45" t="e">
        <f t="shared" si="3"/>
        <v>#N/A</v>
      </c>
    </row>
    <row r="31" spans="1:11" ht="13" x14ac:dyDescent="0.25">
      <c r="A31" s="31">
        <v>11</v>
      </c>
      <c r="B31" s="28"/>
      <c r="C31" s="43" t="e">
        <f t="shared" si="1"/>
        <v>#N/A</v>
      </c>
      <c r="D31" s="70" t="e">
        <f>VLOOKUP(B31,liste_produits,J$19,FALSE)</f>
        <v>#N/A</v>
      </c>
      <c r="E31" s="17"/>
      <c r="F31" s="44" t="e">
        <f t="shared" si="2"/>
        <v>#N/A</v>
      </c>
      <c r="G31" s="45" t="e">
        <f t="shared" si="3"/>
        <v>#N/A</v>
      </c>
    </row>
    <row r="32" spans="1:11" ht="13.5" thickBot="1" x14ac:dyDescent="0.3">
      <c r="A32" s="32">
        <v>12</v>
      </c>
      <c r="B32" s="28"/>
      <c r="C32" s="43" t="e">
        <f t="shared" si="1"/>
        <v>#N/A</v>
      </c>
      <c r="D32" s="70" t="e">
        <f>VLOOKUP(B32,liste_produits,J$19,FALSE)</f>
        <v>#N/A</v>
      </c>
      <c r="E32" s="20"/>
      <c r="F32" s="44" t="e">
        <f t="shared" si="2"/>
        <v>#N/A</v>
      </c>
      <c r="G32" s="45" t="e">
        <f t="shared" si="3"/>
        <v>#N/A</v>
      </c>
    </row>
    <row r="33" spans="1:8" ht="13.5" thickTop="1" x14ac:dyDescent="0.25">
      <c r="A33" s="33"/>
      <c r="B33" s="21"/>
      <c r="C33" s="21"/>
      <c r="D33" s="21"/>
      <c r="E33" s="22" t="s">
        <v>66</v>
      </c>
      <c r="F33" s="23"/>
      <c r="G33" s="34" t="e">
        <f>SUM(G21:G32)</f>
        <v>#N/A</v>
      </c>
      <c r="H33" s="36"/>
    </row>
    <row r="34" spans="1:8" x14ac:dyDescent="0.25">
      <c r="A34" s="35"/>
      <c r="B34" s="75">
        <f>COUNTA(clé_Ref_produit)</f>
        <v>2</v>
      </c>
      <c r="C34" s="36" t="s">
        <v>72</v>
      </c>
      <c r="D34" s="36"/>
      <c r="E34" s="24" t="s">
        <v>69</v>
      </c>
      <c r="F34" s="47">
        <v>0.03</v>
      </c>
      <c r="G34" s="46" t="e">
        <f>G33*F34</f>
        <v>#N/A</v>
      </c>
      <c r="H34" s="36"/>
    </row>
    <row r="35" spans="1:8" ht="13" x14ac:dyDescent="0.25">
      <c r="A35" s="35"/>
      <c r="B35" s="36"/>
      <c r="C35" s="36"/>
      <c r="D35" s="36"/>
      <c r="E35" s="25" t="s">
        <v>67</v>
      </c>
      <c r="F35" s="26"/>
      <c r="G35" s="37" t="e">
        <f>G33-G34</f>
        <v>#N/A</v>
      </c>
      <c r="H35" s="36"/>
    </row>
    <row r="36" spans="1:8" ht="13.5" thickBot="1" x14ac:dyDescent="0.3">
      <c r="A36" s="38" t="s">
        <v>73</v>
      </c>
      <c r="B36" s="36"/>
      <c r="C36" s="36"/>
      <c r="D36" s="39" t="s">
        <v>74</v>
      </c>
      <c r="E36" s="81" t="s">
        <v>68</v>
      </c>
      <c r="F36" s="82">
        <v>0.2</v>
      </c>
      <c r="G36" s="40" t="e">
        <f>G35*F36</f>
        <v>#N/A</v>
      </c>
      <c r="H36" s="36"/>
    </row>
    <row r="37" spans="1:8" ht="13.5" thickBot="1" x14ac:dyDescent="0.3">
      <c r="A37" s="41" t="s">
        <v>89</v>
      </c>
      <c r="B37" s="49">
        <v>0</v>
      </c>
      <c r="C37" s="42" t="s">
        <v>90</v>
      </c>
      <c r="D37" s="80">
        <f ca="1">E16+B37</f>
        <v>42834</v>
      </c>
      <c r="E37" s="83" t="s">
        <v>70</v>
      </c>
      <c r="F37" s="84" t="s">
        <v>71</v>
      </c>
      <c r="G37" s="85" t="e">
        <f>SUM(G35:G36)</f>
        <v>#N/A</v>
      </c>
      <c r="H37" s="36"/>
    </row>
  </sheetData>
  <mergeCells count="7">
    <mergeCell ref="E15:G15"/>
    <mergeCell ref="C15:D15"/>
    <mergeCell ref="A15:B15"/>
    <mergeCell ref="A1:G1"/>
    <mergeCell ref="A2:G2"/>
    <mergeCell ref="A3:D6"/>
    <mergeCell ref="E3:G6"/>
  </mergeCells>
  <phoneticPr fontId="0" type="noConversion"/>
  <printOptions horizontalCentered="1" verticalCentered="1"/>
  <pageMargins left="0.39370078740157483" right="0.39370078740157483" top="0.59055118110236227" bottom="0.59055118110236227" header="0.39370078740157483" footer="0.39370078740157483"/>
  <pageSetup paperSize="9" orientation="landscape" r:id="rId1"/>
  <headerFooter alignWithMargins="0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M61"/>
  <sheetViews>
    <sheetView zoomScale="90" zoomScaleNormal="90" workbookViewId="0">
      <selection activeCell="I15" sqref="I15"/>
    </sheetView>
  </sheetViews>
  <sheetFormatPr baseColWidth="10" defaultRowHeight="12.5" x14ac:dyDescent="0.25"/>
  <cols>
    <col min="12" max="12" width="17.81640625" customWidth="1"/>
    <col min="13" max="13" width="17.453125" customWidth="1"/>
  </cols>
  <sheetData>
    <row r="1" spans="1:13" s="15" customFormat="1" ht="15.5" x14ac:dyDescent="0.25">
      <c r="A1" s="73" t="s">
        <v>96</v>
      </c>
      <c r="D1" s="86" t="s">
        <v>99</v>
      </c>
      <c r="K1" s="89" t="s">
        <v>105</v>
      </c>
      <c r="L1" s="86" t="s">
        <v>106</v>
      </c>
      <c r="M1" s="86" t="s">
        <v>107</v>
      </c>
    </row>
    <row r="2" spans="1:13" x14ac:dyDescent="0.25">
      <c r="L2" s="88"/>
      <c r="M2" s="88"/>
    </row>
    <row r="3" spans="1:13" ht="13" x14ac:dyDescent="0.3">
      <c r="A3" s="72" t="s">
        <v>97</v>
      </c>
      <c r="L3" s="88"/>
      <c r="M3" s="88"/>
    </row>
    <row r="4" spans="1:13" ht="13" x14ac:dyDescent="0.3">
      <c r="A4" s="72" t="s">
        <v>102</v>
      </c>
      <c r="L4" s="88"/>
      <c r="M4" s="88"/>
    </row>
    <row r="5" spans="1:13" ht="13" x14ac:dyDescent="0.3">
      <c r="A5" s="72" t="s">
        <v>103</v>
      </c>
      <c r="L5" s="88"/>
      <c r="M5" s="88"/>
    </row>
    <row r="6" spans="1:13" ht="13" x14ac:dyDescent="0.3">
      <c r="A6" s="72" t="s">
        <v>100</v>
      </c>
    </row>
    <row r="7" spans="1:13" ht="13" x14ac:dyDescent="0.3">
      <c r="A7" s="87" t="s">
        <v>101</v>
      </c>
    </row>
    <row r="8" spans="1:13" ht="13" x14ac:dyDescent="0.3">
      <c r="A8" s="72" t="s">
        <v>104</v>
      </c>
    </row>
    <row r="10" spans="1:13" ht="21" x14ac:dyDescent="0.5">
      <c r="A10" s="116" t="s">
        <v>108</v>
      </c>
      <c r="B10" s="117"/>
      <c r="C10" s="117"/>
      <c r="D10" s="117"/>
      <c r="E10" s="117"/>
    </row>
    <row r="11" spans="1:13" ht="20" x14ac:dyDescent="0.4">
      <c r="A11" s="117"/>
      <c r="B11" s="117"/>
      <c r="C11" s="117"/>
      <c r="D11" s="117"/>
      <c r="E11" s="122" t="s">
        <v>113</v>
      </c>
    </row>
    <row r="12" spans="1:13" ht="21" x14ac:dyDescent="0.5">
      <c r="A12" s="117"/>
      <c r="B12" s="117"/>
      <c r="C12" s="117"/>
      <c r="D12" s="117"/>
      <c r="E12" s="115" t="s">
        <v>114</v>
      </c>
    </row>
    <row r="13" spans="1:13" ht="21" x14ac:dyDescent="0.5">
      <c r="A13" s="117"/>
      <c r="B13" s="117"/>
      <c r="C13" s="117"/>
      <c r="D13" s="117"/>
      <c r="E13" s="115"/>
    </row>
    <row r="14" spans="1:13" ht="21" x14ac:dyDescent="0.5">
      <c r="A14" s="118" t="s">
        <v>109</v>
      </c>
      <c r="B14" s="117"/>
      <c r="C14" s="117"/>
      <c r="D14" s="117"/>
      <c r="E14" s="117"/>
    </row>
    <row r="15" spans="1:13" ht="21" x14ac:dyDescent="0.5">
      <c r="A15" s="118"/>
      <c r="B15" s="117"/>
      <c r="C15" s="117"/>
      <c r="D15" s="117"/>
      <c r="E15" s="117"/>
    </row>
    <row r="16" spans="1:13" ht="21" x14ac:dyDescent="0.5">
      <c r="A16" s="118"/>
      <c r="B16" s="117"/>
      <c r="C16" s="117"/>
      <c r="D16" s="117"/>
      <c r="E16" s="117"/>
    </row>
    <row r="17" spans="1:5" ht="21" x14ac:dyDescent="0.5">
      <c r="A17" s="118"/>
      <c r="B17" s="117"/>
      <c r="C17" s="117"/>
      <c r="D17" s="117"/>
      <c r="E17" s="117"/>
    </row>
    <row r="18" spans="1:5" ht="21" x14ac:dyDescent="0.5">
      <c r="A18" s="118" t="s">
        <v>110</v>
      </c>
      <c r="B18" s="117"/>
      <c r="C18" s="117"/>
      <c r="D18" s="117"/>
      <c r="E18" s="117"/>
    </row>
    <row r="19" spans="1:5" ht="20" x14ac:dyDescent="0.4">
      <c r="A19" s="117"/>
      <c r="B19" s="117"/>
      <c r="C19" s="117" t="s">
        <v>111</v>
      </c>
      <c r="D19" s="117"/>
      <c r="E19" s="117"/>
    </row>
    <row r="20" spans="1:5" ht="20" x14ac:dyDescent="0.4">
      <c r="A20" s="117"/>
      <c r="B20" s="117"/>
      <c r="C20" s="117"/>
      <c r="D20" s="117"/>
      <c r="E20" s="117"/>
    </row>
    <row r="21" spans="1:5" ht="20" x14ac:dyDescent="0.4">
      <c r="A21" s="117"/>
      <c r="B21" s="117"/>
      <c r="C21" s="117"/>
      <c r="D21" s="117"/>
      <c r="E21" s="117"/>
    </row>
    <row r="22" spans="1:5" ht="20" x14ac:dyDescent="0.4">
      <c r="A22" s="119" t="s">
        <v>112</v>
      </c>
      <c r="B22" s="117"/>
      <c r="C22" s="119"/>
      <c r="D22" s="120" t="b">
        <v>0</v>
      </c>
      <c r="E22" s="117"/>
    </row>
    <row r="23" spans="1:5" ht="20" x14ac:dyDescent="0.4">
      <c r="A23" s="120"/>
      <c r="B23" s="117"/>
      <c r="C23" s="119"/>
      <c r="D23" s="119"/>
      <c r="E23" s="117"/>
    </row>
    <row r="24" spans="1:5" ht="20" x14ac:dyDescent="0.4">
      <c r="A24" s="120"/>
      <c r="B24" s="117"/>
      <c r="C24" s="119"/>
      <c r="D24" s="119"/>
      <c r="E24" s="117"/>
    </row>
    <row r="25" spans="1:5" ht="20" x14ac:dyDescent="0.4">
      <c r="A25" s="120"/>
      <c r="B25" s="117"/>
      <c r="C25" s="119"/>
      <c r="D25" s="119"/>
      <c r="E25" s="117"/>
    </row>
    <row r="26" spans="1:5" ht="20" x14ac:dyDescent="0.4">
      <c r="A26" s="120"/>
      <c r="B26" s="117"/>
      <c r="C26" s="119"/>
      <c r="D26" s="119"/>
      <c r="E26" s="117"/>
    </row>
    <row r="27" spans="1:5" ht="20" x14ac:dyDescent="0.4">
      <c r="A27" s="120"/>
      <c r="B27" s="117"/>
      <c r="C27" s="119"/>
      <c r="D27" s="119"/>
      <c r="E27" s="117"/>
    </row>
    <row r="28" spans="1:5" ht="20" x14ac:dyDescent="0.4">
      <c r="A28" s="117"/>
      <c r="B28" s="117"/>
      <c r="C28" s="117"/>
      <c r="D28" s="117"/>
      <c r="E28" s="117"/>
    </row>
    <row r="29" spans="1:5" ht="21" x14ac:dyDescent="0.5">
      <c r="A29" s="117"/>
      <c r="B29" s="121"/>
      <c r="C29" s="117"/>
      <c r="D29" s="117"/>
      <c r="E29" s="117"/>
    </row>
    <row r="30" spans="1:5" ht="20" x14ac:dyDescent="0.4">
      <c r="A30" s="117"/>
      <c r="B30" s="117"/>
      <c r="C30" s="117"/>
      <c r="D30" s="117"/>
      <c r="E30" s="117"/>
    </row>
    <row r="31" spans="1:5" ht="20" x14ac:dyDescent="0.4">
      <c r="A31" s="117"/>
      <c r="B31" s="117"/>
      <c r="C31" s="117"/>
      <c r="D31" s="117"/>
      <c r="E31" s="117"/>
    </row>
    <row r="32" spans="1:5" ht="20" x14ac:dyDescent="0.4">
      <c r="A32" s="117"/>
      <c r="B32" s="117"/>
      <c r="C32" s="117"/>
      <c r="D32" s="117"/>
      <c r="E32" s="117"/>
    </row>
    <row r="33" spans="1:5" ht="20" x14ac:dyDescent="0.4">
      <c r="A33" s="117"/>
      <c r="B33" s="117"/>
      <c r="C33" s="117"/>
      <c r="D33" s="117"/>
      <c r="E33" s="117"/>
    </row>
    <row r="34" spans="1:5" ht="20" x14ac:dyDescent="0.4">
      <c r="A34" s="117"/>
      <c r="B34" s="117"/>
      <c r="C34" s="117"/>
      <c r="D34" s="117"/>
      <c r="E34" s="117"/>
    </row>
    <row r="35" spans="1:5" ht="20" x14ac:dyDescent="0.4">
      <c r="A35" s="117"/>
      <c r="B35" s="117"/>
      <c r="C35" s="117"/>
      <c r="D35" s="117"/>
      <c r="E35" s="117"/>
    </row>
    <row r="36" spans="1:5" ht="20" x14ac:dyDescent="0.4">
      <c r="A36" s="117"/>
      <c r="B36" s="117"/>
      <c r="C36" s="117"/>
      <c r="D36" s="117"/>
      <c r="E36" s="117"/>
    </row>
    <row r="37" spans="1:5" ht="20" x14ac:dyDescent="0.4">
      <c r="A37" s="119"/>
      <c r="B37" s="119"/>
      <c r="C37" s="117"/>
      <c r="D37" s="117"/>
      <c r="E37" s="117"/>
    </row>
    <row r="38" spans="1:5" ht="20" x14ac:dyDescent="0.4">
      <c r="A38" s="117"/>
      <c r="B38" s="117"/>
      <c r="C38" s="117"/>
      <c r="D38" s="117"/>
      <c r="E38" s="117"/>
    </row>
    <row r="39" spans="1:5" ht="20" x14ac:dyDescent="0.4">
      <c r="A39" s="117" t="b">
        <v>1</v>
      </c>
      <c r="B39" s="117"/>
      <c r="C39" s="117"/>
      <c r="D39" s="117" t="b">
        <v>0</v>
      </c>
      <c r="E39" s="117"/>
    </row>
    <row r="40" spans="1:5" ht="20" x14ac:dyDescent="0.4">
      <c r="A40" s="117"/>
      <c r="B40" s="117"/>
      <c r="C40" s="117"/>
      <c r="D40" s="117"/>
      <c r="E40" s="117"/>
    </row>
    <row r="41" spans="1:5" ht="20" x14ac:dyDescent="0.4">
      <c r="A41" s="117"/>
      <c r="B41" s="117"/>
      <c r="C41" s="117"/>
      <c r="D41" s="117"/>
      <c r="E41" s="117"/>
    </row>
    <row r="42" spans="1:5" ht="20" x14ac:dyDescent="0.4">
      <c r="A42" s="117"/>
      <c r="B42" s="117"/>
      <c r="C42" s="117"/>
      <c r="D42" s="117"/>
      <c r="E42" s="117"/>
    </row>
    <row r="43" spans="1:5" ht="20" x14ac:dyDescent="0.4">
      <c r="A43" s="117"/>
      <c r="B43" s="117"/>
      <c r="C43" s="117"/>
      <c r="D43" s="117"/>
      <c r="E43" s="117"/>
    </row>
    <row r="44" spans="1:5" ht="20" x14ac:dyDescent="0.4">
      <c r="A44" s="117"/>
      <c r="B44" s="117"/>
      <c r="C44" s="117"/>
      <c r="D44" s="117"/>
      <c r="E44" s="117"/>
    </row>
    <row r="45" spans="1:5" ht="20" x14ac:dyDescent="0.4">
      <c r="A45" s="117"/>
      <c r="B45" s="117"/>
      <c r="C45" s="117"/>
      <c r="D45" s="117"/>
      <c r="E45" s="117"/>
    </row>
    <row r="46" spans="1:5" ht="20" x14ac:dyDescent="0.4">
      <c r="A46" s="117"/>
      <c r="B46" s="117"/>
      <c r="C46" s="117"/>
      <c r="D46" s="117"/>
      <c r="E46" s="117"/>
    </row>
    <row r="47" spans="1:5" ht="20" x14ac:dyDescent="0.4">
      <c r="A47" s="117"/>
      <c r="B47" s="117"/>
      <c r="C47" s="117"/>
      <c r="D47" s="117"/>
      <c r="E47" s="117"/>
    </row>
    <row r="48" spans="1:5" ht="20" x14ac:dyDescent="0.4">
      <c r="A48" s="117"/>
      <c r="B48" s="117"/>
      <c r="C48" s="117"/>
      <c r="D48" s="117"/>
      <c r="E48" s="117"/>
    </row>
    <row r="49" spans="1:5" ht="20" x14ac:dyDescent="0.4">
      <c r="A49" s="117"/>
      <c r="B49" s="117"/>
      <c r="C49" s="117"/>
      <c r="D49" s="117"/>
      <c r="E49" s="117"/>
    </row>
    <row r="50" spans="1:5" ht="20" x14ac:dyDescent="0.4">
      <c r="A50" s="117"/>
      <c r="B50" s="117"/>
      <c r="C50" s="117"/>
      <c r="D50" s="117"/>
      <c r="E50" s="117"/>
    </row>
    <row r="51" spans="1:5" ht="20" x14ac:dyDescent="0.4">
      <c r="A51" s="117"/>
      <c r="B51" s="117"/>
      <c r="C51" s="117"/>
      <c r="D51" s="117"/>
      <c r="E51" s="117"/>
    </row>
    <row r="52" spans="1:5" ht="20" x14ac:dyDescent="0.4">
      <c r="A52" s="117"/>
      <c r="B52" s="117"/>
      <c r="C52" s="117"/>
      <c r="D52" s="117"/>
      <c r="E52" s="117"/>
    </row>
    <row r="53" spans="1:5" ht="20" x14ac:dyDescent="0.4">
      <c r="A53" s="117"/>
      <c r="B53" s="117"/>
      <c r="C53" s="117"/>
      <c r="D53" s="117"/>
      <c r="E53" s="117"/>
    </row>
    <row r="54" spans="1:5" ht="20" x14ac:dyDescent="0.4">
      <c r="A54" s="117"/>
      <c r="B54" s="117"/>
      <c r="C54" s="117"/>
      <c r="D54" s="117"/>
      <c r="E54" s="117"/>
    </row>
    <row r="55" spans="1:5" ht="20" x14ac:dyDescent="0.4">
      <c r="A55" s="117"/>
      <c r="B55" s="117"/>
      <c r="C55" s="117"/>
      <c r="D55" s="117"/>
      <c r="E55" s="117"/>
    </row>
    <row r="56" spans="1:5" ht="20" x14ac:dyDescent="0.4">
      <c r="A56" s="117"/>
      <c r="B56" s="117"/>
      <c r="C56" s="117"/>
      <c r="D56" s="117"/>
      <c r="E56" s="117"/>
    </row>
    <row r="57" spans="1:5" ht="20" x14ac:dyDescent="0.4">
      <c r="A57" s="117"/>
      <c r="B57" s="117"/>
      <c r="C57" s="117"/>
      <c r="D57" s="117"/>
      <c r="E57" s="117"/>
    </row>
    <row r="58" spans="1:5" ht="20" x14ac:dyDescent="0.4">
      <c r="A58" s="117"/>
      <c r="B58" s="117"/>
      <c r="C58" s="117"/>
      <c r="D58" s="117"/>
      <c r="E58" s="117"/>
    </row>
    <row r="59" spans="1:5" ht="20" x14ac:dyDescent="0.4">
      <c r="A59" s="117"/>
      <c r="B59" s="117"/>
      <c r="C59" s="117"/>
      <c r="D59" s="117"/>
      <c r="E59" s="117"/>
    </row>
    <row r="60" spans="1:5" ht="20" x14ac:dyDescent="0.4">
      <c r="A60" s="117"/>
      <c r="B60" s="117"/>
      <c r="C60" s="117"/>
      <c r="D60" s="117"/>
      <c r="E60" s="117"/>
    </row>
    <row r="61" spans="1:5" ht="20" x14ac:dyDescent="0.4">
      <c r="A61" s="117"/>
      <c r="B61" s="117"/>
      <c r="C61" s="117"/>
      <c r="D61" s="117"/>
      <c r="E61" s="117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10</vt:i4>
      </vt:variant>
    </vt:vector>
  </HeadingPairs>
  <TitlesOfParts>
    <vt:vector size="14" baseType="lpstr">
      <vt:lpstr>LIste des produits</vt:lpstr>
      <vt:lpstr>Liste des clients</vt:lpstr>
      <vt:lpstr>Facture</vt:lpstr>
      <vt:lpstr>schéma ALGO</vt:lpstr>
      <vt:lpstr>clé_Client</vt:lpstr>
      <vt:lpstr>clé_Ref_produit</vt:lpstr>
      <vt:lpstr>Désignation_produit</vt:lpstr>
      <vt:lpstr>liste_clients</vt:lpstr>
      <vt:lpstr>liste_produits</vt:lpstr>
      <vt:lpstr>Prix_unitaire_€</vt:lpstr>
      <vt:lpstr>Réf</vt:lpstr>
      <vt:lpstr>Remise_produit</vt:lpstr>
      <vt:lpstr>Facture!Zone_d_impression</vt:lpstr>
      <vt:lpstr>'Liste des clients'!Zone_d_impression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lklei</cp:lastModifiedBy>
  <cp:lastPrinted>2011-10-10T08:18:14Z</cp:lastPrinted>
  <dcterms:created xsi:type="dcterms:W3CDTF">1996-10-21T11:03:58Z</dcterms:created>
  <dcterms:modified xsi:type="dcterms:W3CDTF">2017-04-09T11:40:07Z</dcterms:modified>
</cp:coreProperties>
</file>