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45" windowHeight="4635" activeTab="2"/>
  </bookViews>
  <sheets>
    <sheet name="1" sheetId="2" r:id="rId1"/>
    <sheet name="Total" sheetId="3" r:id="rId2"/>
    <sheet name="PRINT" sheetId="4" r:id="rId3"/>
    <sheet name="BDD" sheetId="5" r:id="rId4"/>
    <sheet name="tesy" sheetId="6" r:id="rId5"/>
  </sheets>
  <definedNames>
    <definedName name="activity">BDD!$L$5:$L$22</definedName>
    <definedName name="BC">BDD!$D$5:$D$21</definedName>
    <definedName name="FINS">BDD!$F$5:$F$21</definedName>
    <definedName name="lieux">BDD!$N$5:$N$21</definedName>
    <definedName name="Payment">BDD!$H$5:$H$21</definedName>
    <definedName name="pickup">BDD!$J$5:$J$21</definedName>
    <definedName name="staff">BDD!$B$5:$B$23</definedName>
    <definedName name="WET">BDD!$E$5:$E$21</definedName>
    <definedName name="_xlnm.Print_Area" localSheetId="2">PRINT!$B$2:$S$45</definedName>
  </definedNames>
  <calcPr calcId="145621"/>
</workbook>
</file>

<file path=xl/calcChain.xml><?xml version="1.0" encoding="utf-8"?>
<calcChain xmlns="http://schemas.openxmlformats.org/spreadsheetml/2006/main">
  <c r="F29" i="6" l="1"/>
  <c r="D27" i="6"/>
  <c r="G12" i="6"/>
  <c r="F12" i="6"/>
  <c r="L9" i="6"/>
  <c r="K7" i="6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D7" i="4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E9" i="3"/>
  <c r="C9" i="3"/>
  <c r="C8" i="3"/>
  <c r="C7" i="3"/>
  <c r="P6" i="3"/>
  <c r="O6" i="3"/>
  <c r="N6" i="3"/>
  <c r="M6" i="3"/>
  <c r="L6" i="3"/>
  <c r="K6" i="3"/>
  <c r="J6" i="3"/>
  <c r="I6" i="3"/>
  <c r="H6" i="3"/>
  <c r="G6" i="3"/>
  <c r="F6" i="3"/>
  <c r="E6" i="3"/>
  <c r="D6" i="3"/>
  <c r="Q6" i="3" s="1"/>
  <c r="C6" i="3"/>
  <c r="M234" i="2"/>
  <c r="M233" i="2"/>
  <c r="E233" i="2"/>
  <c r="M232" i="2"/>
  <c r="J232" i="2"/>
  <c r="E232" i="2"/>
  <c r="R193" i="2"/>
  <c r="M188" i="2"/>
  <c r="M187" i="2"/>
  <c r="E187" i="2"/>
  <c r="M186" i="2"/>
  <c r="J186" i="2"/>
  <c r="E186" i="2"/>
  <c r="R147" i="2"/>
  <c r="M142" i="2"/>
  <c r="M141" i="2"/>
  <c r="E141" i="2"/>
  <c r="M140" i="2"/>
  <c r="J140" i="2"/>
  <c r="E140" i="2"/>
  <c r="R101" i="2"/>
  <c r="M96" i="2"/>
  <c r="M95" i="2"/>
  <c r="E95" i="2"/>
  <c r="M94" i="2"/>
  <c r="J94" i="2"/>
  <c r="E94" i="2"/>
  <c r="R55" i="2"/>
  <c r="M50" i="2"/>
  <c r="M49" i="2"/>
  <c r="E49" i="2"/>
  <c r="M48" i="2"/>
  <c r="J48" i="2"/>
  <c r="E48" i="2"/>
  <c r="R9" i="2"/>
  <c r="B4" i="2"/>
  <c r="F27" i="6"/>
  <c r="E38" i="4"/>
  <c r="E30" i="4"/>
  <c r="E22" i="4"/>
  <c r="R43" i="4"/>
  <c r="R35" i="4"/>
  <c r="R27" i="4"/>
  <c r="R19" i="4"/>
  <c r="C42" i="4"/>
  <c r="C34" i="4"/>
  <c r="C26" i="4"/>
  <c r="C18" i="4"/>
  <c r="G25" i="4"/>
  <c r="G23" i="4"/>
  <c r="S41" i="4"/>
  <c r="S33" i="4"/>
  <c r="S25" i="4"/>
  <c r="S17" i="4"/>
  <c r="D39" i="4"/>
  <c r="D31" i="4"/>
  <c r="D23" i="4"/>
  <c r="Q45" i="4"/>
  <c r="Q37" i="4"/>
  <c r="Q29" i="4"/>
  <c r="Q21" i="4"/>
  <c r="G13" i="6"/>
  <c r="G20" i="4"/>
  <c r="E45" i="4"/>
  <c r="E37" i="4"/>
  <c r="E29" i="4"/>
  <c r="E21" i="4"/>
  <c r="R42" i="4"/>
  <c r="R34" i="4"/>
  <c r="R26" i="4"/>
  <c r="R18" i="4"/>
  <c r="C41" i="4"/>
  <c r="C33" i="4"/>
  <c r="C25" i="4"/>
  <c r="C17" i="4"/>
  <c r="G17" i="4"/>
  <c r="G15" i="4"/>
  <c r="S42" i="4"/>
  <c r="S34" i="4"/>
  <c r="S26" i="4"/>
  <c r="S18" i="4"/>
  <c r="D40" i="4"/>
  <c r="D32" i="4"/>
  <c r="D24" i="4"/>
  <c r="B19" i="6"/>
  <c r="Q38" i="4"/>
  <c r="Q22" i="4"/>
  <c r="G28" i="4"/>
  <c r="E36" i="4"/>
  <c r="E20" i="4"/>
  <c r="R33" i="4"/>
  <c r="C40" i="4"/>
  <c r="D16" i="4"/>
  <c r="S39" i="4"/>
  <c r="D45" i="4"/>
  <c r="D21" i="4"/>
  <c r="Q19" i="4"/>
  <c r="E35" i="4"/>
  <c r="R24" i="4"/>
  <c r="D15" i="4"/>
  <c r="S32" i="4"/>
  <c r="D22" i="4"/>
  <c r="Q20" i="4"/>
  <c r="Q27" i="4"/>
  <c r="E43" i="4"/>
  <c r="R40" i="4"/>
  <c r="C31" i="4"/>
  <c r="G30" i="4"/>
  <c r="B33" i="6"/>
  <c r="D38" i="4"/>
  <c r="Q36" i="4"/>
  <c r="G43" i="4"/>
  <c r="E42" i="4"/>
  <c r="E34" i="4"/>
  <c r="E26" i="4"/>
  <c r="E18" i="4"/>
  <c r="R39" i="4"/>
  <c r="R31" i="4"/>
  <c r="R23" i="4"/>
  <c r="G10" i="6"/>
  <c r="C38" i="4"/>
  <c r="C30" i="4"/>
  <c r="C22" i="4"/>
  <c r="D14" i="4"/>
  <c r="G24" i="4"/>
  <c r="S45" i="4"/>
  <c r="S37" i="4"/>
  <c r="S29" i="4"/>
  <c r="S21" i="4"/>
  <c r="D43" i="4"/>
  <c r="D35" i="4"/>
  <c r="D27" i="4"/>
  <c r="D19" i="4"/>
  <c r="Q41" i="4"/>
  <c r="Q33" i="4"/>
  <c r="Q25" i="4"/>
  <c r="Q17" i="4"/>
  <c r="G21" i="4"/>
  <c r="G19" i="4"/>
  <c r="E41" i="4"/>
  <c r="E33" i="4"/>
  <c r="E25" i="4"/>
  <c r="E17" i="4"/>
  <c r="R38" i="4"/>
  <c r="R30" i="4"/>
  <c r="R22" i="4"/>
  <c r="C45" i="4"/>
  <c r="C37" i="4"/>
  <c r="C29" i="4"/>
  <c r="C21" i="4"/>
  <c r="B10" i="6"/>
  <c r="G16" i="4"/>
  <c r="G14" i="4"/>
  <c r="S38" i="4"/>
  <c r="S30" i="4"/>
  <c r="S22" i="4"/>
  <c r="D44" i="4"/>
  <c r="D36" i="4"/>
  <c r="D28" i="4"/>
  <c r="D20" i="4"/>
  <c r="Q42" i="4"/>
  <c r="Q34" i="4"/>
  <c r="Q26" i="4"/>
  <c r="Q18" i="4"/>
  <c r="G29" i="4"/>
  <c r="G27" i="4"/>
  <c r="G18" i="4"/>
  <c r="E44" i="4"/>
  <c r="R41" i="4"/>
  <c r="R25" i="4"/>
  <c r="C32" i="4"/>
  <c r="G40" i="4"/>
  <c r="S31" i="4"/>
  <c r="D37" i="4"/>
  <c r="Q43" i="4"/>
  <c r="G37" i="4"/>
  <c r="E27" i="4"/>
  <c r="R32" i="4"/>
  <c r="C23" i="4"/>
  <c r="S40" i="4"/>
  <c r="D30" i="4"/>
  <c r="Q28" i="4"/>
  <c r="G38" i="4"/>
  <c r="E40" i="4"/>
  <c r="E32" i="4"/>
  <c r="E24" i="4"/>
  <c r="R45" i="4"/>
  <c r="R37" i="4"/>
  <c r="R29" i="4"/>
  <c r="R21" i="4"/>
  <c r="C44" i="4"/>
  <c r="C36" i="4"/>
  <c r="C28" i="4"/>
  <c r="C20" i="4"/>
  <c r="G41" i="4"/>
  <c r="G39" i="4"/>
  <c r="S43" i="4"/>
  <c r="S35" i="4"/>
  <c r="S27" i="4"/>
  <c r="S19" i="4"/>
  <c r="D41" i="4"/>
  <c r="D33" i="4"/>
  <c r="D25" i="4"/>
  <c r="D17" i="4"/>
  <c r="Q39" i="4"/>
  <c r="Q31" i="4"/>
  <c r="Q23" i="4"/>
  <c r="R15" i="4"/>
  <c r="G36" i="4"/>
  <c r="G34" i="4"/>
  <c r="E39" i="4"/>
  <c r="E31" i="4"/>
  <c r="E23" i="4"/>
  <c r="R44" i="4"/>
  <c r="R36" i="4"/>
  <c r="R28" i="4"/>
  <c r="R20" i="4"/>
  <c r="C43" i="4"/>
  <c r="C35" i="4"/>
  <c r="C27" i="4"/>
  <c r="C19" i="4"/>
  <c r="G33" i="4"/>
  <c r="G31" i="4"/>
  <c r="S44" i="4"/>
  <c r="S36" i="4"/>
  <c r="S28" i="4"/>
  <c r="S20" i="4"/>
  <c r="D42" i="4"/>
  <c r="D34" i="4"/>
  <c r="D26" i="4"/>
  <c r="D18" i="4"/>
  <c r="Q40" i="4"/>
  <c r="Q32" i="4"/>
  <c r="Q24" i="4"/>
  <c r="R16" i="4"/>
  <c r="G44" i="4"/>
  <c r="G42" i="4"/>
  <c r="Q30" i="4"/>
  <c r="R14" i="4"/>
  <c r="G26" i="4"/>
  <c r="E28" i="4"/>
  <c r="R17" i="4"/>
  <c r="C24" i="4"/>
  <c r="G22" i="4"/>
  <c r="S23" i="4"/>
  <c r="D29" i="4"/>
  <c r="Q35" i="4"/>
  <c r="G35" i="4"/>
  <c r="E19" i="4"/>
  <c r="F30" i="6"/>
  <c r="C39" i="4"/>
  <c r="G32" i="4"/>
  <c r="S24" i="4"/>
  <c r="Q44" i="4"/>
  <c r="G45" i="4"/>
  <c r="F44" i="6" l="1"/>
  <c r="S16" i="4"/>
  <c r="C15" i="4"/>
  <c r="Q16" i="4"/>
  <c r="S15" i="4"/>
  <c r="Q14" i="4"/>
  <c r="E16" i="4"/>
  <c r="Q15" i="4"/>
  <c r="E15" i="4"/>
  <c r="E14" i="4"/>
  <c r="C14" i="4"/>
  <c r="C16" i="4"/>
  <c r="S14" i="4"/>
</calcChain>
</file>

<file path=xl/sharedStrings.xml><?xml version="1.0" encoding="utf-8"?>
<sst xmlns="http://schemas.openxmlformats.org/spreadsheetml/2006/main" count="580" uniqueCount="251">
  <si>
    <t>MORNING</t>
  </si>
  <si>
    <t>Mois</t>
  </si>
  <si>
    <t>Juin</t>
  </si>
  <si>
    <t>FD</t>
  </si>
  <si>
    <t>Spe</t>
  </si>
  <si>
    <t>Rescue</t>
  </si>
  <si>
    <t>AA</t>
  </si>
  <si>
    <t>ADV DIVE</t>
  </si>
  <si>
    <t>Refresh</t>
  </si>
  <si>
    <t>Refresh + FD</t>
  </si>
  <si>
    <t>DSD</t>
  </si>
  <si>
    <t>DSD + DFD</t>
  </si>
  <si>
    <t>OW CONF</t>
  </si>
  <si>
    <t>OW 1-2</t>
  </si>
  <si>
    <t>OW 3-4</t>
  </si>
  <si>
    <t>CMAS</t>
  </si>
  <si>
    <t>Total custom</t>
  </si>
  <si>
    <t>Boat master</t>
  </si>
  <si>
    <t>Will Boat</t>
  </si>
  <si>
    <t>Nb reg</t>
  </si>
  <si>
    <t>White rock</t>
  </si>
  <si>
    <t>Green rock</t>
  </si>
  <si>
    <t>Instructeur</t>
  </si>
  <si>
    <t>Diver</t>
  </si>
  <si>
    <t>Activité</t>
  </si>
  <si>
    <t>BAG</t>
  </si>
  <si>
    <t>Reg</t>
  </si>
  <si>
    <t>PICK UP</t>
  </si>
  <si>
    <t>FINS</t>
  </si>
  <si>
    <t>WET</t>
  </si>
  <si>
    <t>BC</t>
  </si>
  <si>
    <t>On Boat :</t>
  </si>
  <si>
    <t>TAxi chalok</t>
  </si>
  <si>
    <t>Taxi</t>
  </si>
  <si>
    <t>taxi</t>
  </si>
  <si>
    <t>Septembre</t>
  </si>
  <si>
    <t>Sail rock</t>
  </si>
  <si>
    <t>STAFF OFF</t>
  </si>
  <si>
    <t>INSTRUCTEUR</t>
  </si>
  <si>
    <t>ORDI</t>
  </si>
  <si>
    <t>COMP</t>
  </si>
  <si>
    <t>RENDU</t>
  </si>
  <si>
    <t>DIVER</t>
  </si>
  <si>
    <t>ACTIVITY</t>
  </si>
  <si>
    <t>CARTE</t>
  </si>
  <si>
    <t>2nd Dive</t>
  </si>
  <si>
    <t>PAIEMENT</t>
  </si>
  <si>
    <t>BOOKER</t>
  </si>
  <si>
    <t>CUSTOMER DETAILS</t>
  </si>
  <si>
    <t>Clem</t>
  </si>
  <si>
    <t>GREGORI</t>
  </si>
  <si>
    <t>AA deep/ordi</t>
  </si>
  <si>
    <t>NO</t>
  </si>
  <si>
    <t>la</t>
  </si>
  <si>
    <t>FKD CHALOK 06.15</t>
  </si>
  <si>
    <t>PAID 8600</t>
  </si>
  <si>
    <t>Orange</t>
  </si>
  <si>
    <t>XXL / sh</t>
  </si>
  <si>
    <t>S</t>
  </si>
  <si>
    <t>S/M</t>
  </si>
  <si>
    <t>f</t>
  </si>
  <si>
    <t>OLIVIER</t>
  </si>
  <si>
    <t>PAID 8170</t>
  </si>
  <si>
    <t>5 POURCENT DE REDUC</t>
  </si>
  <si>
    <t>XXL / lg</t>
  </si>
  <si>
    <t>SCUBA ORANGE</t>
  </si>
  <si>
    <t>aca</t>
  </si>
  <si>
    <t>LAURIE-ANN</t>
  </si>
  <si>
    <t>FKD MAE HAAD 6.30</t>
  </si>
  <si>
    <t>M</t>
  </si>
  <si>
    <t>S/XS</t>
  </si>
  <si>
    <t>ANDREAS</t>
  </si>
  <si>
    <t>YES</t>
  </si>
  <si>
    <t>PAID 8800</t>
  </si>
  <si>
    <t>XL SHORTY</t>
  </si>
  <si>
    <t>ORANGE</t>
  </si>
  <si>
    <t>Mathias</t>
  </si>
  <si>
    <t>Nelly</t>
  </si>
  <si>
    <t>XENIA</t>
  </si>
  <si>
    <t>M SHORTY</t>
  </si>
  <si>
    <t>SCUBA BLEU</t>
  </si>
  <si>
    <t>CAMILLE</t>
  </si>
  <si>
    <t>AQUA BLEU S/M</t>
  </si>
  <si>
    <t>THIBAULT</t>
  </si>
  <si>
    <t>FKD CHALOK 6.15</t>
  </si>
  <si>
    <t>PAID 1800</t>
  </si>
  <si>
    <t>Greg Dam</t>
  </si>
  <si>
    <t xml:space="preserve"> VALENTIN</t>
  </si>
  <si>
    <t>CAMILLA</t>
  </si>
  <si>
    <t xml:space="preserve">FD AA </t>
  </si>
  <si>
    <t>FKD MAE HAAD 06.30</t>
  </si>
  <si>
    <t>PAID 6/10</t>
  </si>
  <si>
    <t>XS</t>
  </si>
  <si>
    <t>XS SH</t>
  </si>
  <si>
    <t>BLUE</t>
  </si>
  <si>
    <t>STEVE</t>
  </si>
  <si>
    <t>Jour souhaité</t>
  </si>
  <si>
    <t>Morning</t>
  </si>
  <si>
    <t>FRENCH KISS DIVERS</t>
  </si>
  <si>
    <t>Date :</t>
  </si>
  <si>
    <t>Boat Master :</t>
  </si>
  <si>
    <t>Site1</t>
  </si>
  <si>
    <t>M SH</t>
  </si>
  <si>
    <t>M/L - AQUA</t>
  </si>
  <si>
    <t>MARC</t>
  </si>
  <si>
    <t>MAC-GUIL</t>
  </si>
  <si>
    <t>Divers</t>
  </si>
  <si>
    <t>NIV 3</t>
  </si>
  <si>
    <t>Type</t>
  </si>
  <si>
    <t>FKD 115</t>
  </si>
  <si>
    <t>Bag</t>
  </si>
  <si>
    <t>IN</t>
  </si>
  <si>
    <t>OWN</t>
  </si>
  <si>
    <t>BERNARD</t>
  </si>
  <si>
    <t>BEES 1</t>
  </si>
  <si>
    <t>B.Time</t>
  </si>
  <si>
    <t>FKD 125</t>
  </si>
  <si>
    <t>L</t>
  </si>
  <si>
    <t>XL</t>
  </si>
  <si>
    <t>Depth</t>
  </si>
  <si>
    <t>Air</t>
  </si>
  <si>
    <t>T</t>
  </si>
  <si>
    <t>Fins</t>
  </si>
  <si>
    <t>Wet</t>
  </si>
  <si>
    <t>PIERRE</t>
  </si>
  <si>
    <t>E2</t>
  </si>
  <si>
    <t>FKD 126</t>
  </si>
  <si>
    <t>JULIEN</t>
  </si>
  <si>
    <t>NIV 2</t>
  </si>
  <si>
    <t>FKD 107</t>
  </si>
  <si>
    <t>REMI</t>
  </si>
  <si>
    <t>EDDIE</t>
  </si>
  <si>
    <t>NIV 4</t>
  </si>
  <si>
    <t>FKD 123</t>
  </si>
  <si>
    <t>VICTOR</t>
  </si>
  <si>
    <t>FKD 112</t>
  </si>
  <si>
    <t>PASCAL</t>
  </si>
  <si>
    <t>FKD 111</t>
  </si>
  <si>
    <t>PHILIPPE</t>
  </si>
  <si>
    <t>N4-E2</t>
  </si>
  <si>
    <t>FKD 103</t>
  </si>
  <si>
    <t>XL AQUA</t>
  </si>
  <si>
    <t>GILLES</t>
  </si>
  <si>
    <t>NIV 1</t>
  </si>
  <si>
    <t>FKD 104</t>
  </si>
  <si>
    <t>BRUNO</t>
  </si>
  <si>
    <t>FKD 114</t>
  </si>
  <si>
    <t>AUREL</t>
  </si>
  <si>
    <t>CLEM</t>
  </si>
  <si>
    <t>integrer formule trie tout ----p</t>
  </si>
  <si>
    <t>Nb Staff</t>
  </si>
  <si>
    <t>Nb Carte</t>
  </si>
  <si>
    <t>Taxi Chalok</t>
  </si>
  <si>
    <t>Nb customers</t>
  </si>
  <si>
    <t>Taxi Sairee</t>
  </si>
  <si>
    <t>Mae Haad</t>
  </si>
  <si>
    <t>MORNING 2</t>
  </si>
  <si>
    <t>Green Boat</t>
  </si>
  <si>
    <t>Staff</t>
  </si>
  <si>
    <t>Equipement</t>
  </si>
  <si>
    <t>Paiement</t>
  </si>
  <si>
    <t>Pick up</t>
  </si>
  <si>
    <t>Activity</t>
  </si>
  <si>
    <t>Lieux</t>
  </si>
  <si>
    <t>staff</t>
  </si>
  <si>
    <t>pick up</t>
  </si>
  <si>
    <t>activity</t>
  </si>
  <si>
    <t>lieux</t>
  </si>
  <si>
    <t>Aurel</t>
  </si>
  <si>
    <t>xxs</t>
  </si>
  <si>
    <t>xxs / sh</t>
  </si>
  <si>
    <t>Violet</t>
  </si>
  <si>
    <t>Not Paid</t>
  </si>
  <si>
    <t>FD niv1</t>
  </si>
  <si>
    <t>Benoit</t>
  </si>
  <si>
    <t>xs</t>
  </si>
  <si>
    <t>xs / sh</t>
  </si>
  <si>
    <t>Bleu</t>
  </si>
  <si>
    <t>Paid</t>
  </si>
  <si>
    <t>FKD MAE HAAD 6.31</t>
  </si>
  <si>
    <t>FD OW</t>
  </si>
  <si>
    <t>S / sh</t>
  </si>
  <si>
    <t>Jaune</t>
  </si>
  <si>
    <t>Paid 1/6</t>
  </si>
  <si>
    <t>FKD MAE HAAD 6.32</t>
  </si>
  <si>
    <t>FD AA</t>
  </si>
  <si>
    <t>Cyril</t>
  </si>
  <si>
    <t>M / sh</t>
  </si>
  <si>
    <t>Paid 1/8</t>
  </si>
  <si>
    <t>OW conf</t>
  </si>
  <si>
    <t>Red rock</t>
  </si>
  <si>
    <t>L / sh</t>
  </si>
  <si>
    <t>S/M aq</t>
  </si>
  <si>
    <t>Paid 1/10</t>
  </si>
  <si>
    <t>FKD CHALOK 6.16</t>
  </si>
  <si>
    <t>Three rock</t>
  </si>
  <si>
    <t>Nico</t>
  </si>
  <si>
    <t>XL / sh</t>
  </si>
  <si>
    <t>L/XL aq</t>
  </si>
  <si>
    <t>FKD CHALOK 6.17</t>
  </si>
  <si>
    <t xml:space="preserve">Shark Island </t>
  </si>
  <si>
    <t>Philippe</t>
  </si>
  <si>
    <t>FKD SAIREE 6.20</t>
  </si>
  <si>
    <t>Japanese</t>
  </si>
  <si>
    <t>Regis</t>
  </si>
  <si>
    <t>----------</t>
  </si>
  <si>
    <t>FKD SAIREE 6.21</t>
  </si>
  <si>
    <t>DSD + FD</t>
  </si>
  <si>
    <t>Twins</t>
  </si>
  <si>
    <t>David</t>
  </si>
  <si>
    <t>xxs / lg</t>
  </si>
  <si>
    <t>FKD SAIREE 6.22</t>
  </si>
  <si>
    <t>xs / lg</t>
  </si>
  <si>
    <t>Refresh+FD</t>
  </si>
  <si>
    <t>S / lg</t>
  </si>
  <si>
    <t>AA nav/flota</t>
  </si>
  <si>
    <t>M / lg</t>
  </si>
  <si>
    <t>AA night</t>
  </si>
  <si>
    <t>L / lg</t>
  </si>
  <si>
    <t>ADv Dive</t>
  </si>
  <si>
    <t>Alex</t>
  </si>
  <si>
    <t>XL / lg</t>
  </si>
  <si>
    <t>DMT</t>
  </si>
  <si>
    <t>Marc</t>
  </si>
  <si>
    <t>Marie</t>
  </si>
  <si>
    <t>Remi</t>
  </si>
  <si>
    <t>Valentin</t>
  </si>
  <si>
    <t>AFTERNOON</t>
  </si>
  <si>
    <t>E</t>
  </si>
  <si>
    <t>AFTERNOON	2</t>
  </si>
  <si>
    <t>INDIRECT("'"&amp;B1&amp;"'!A1")</t>
  </si>
  <si>
    <t>SI(NB.SI(INDIRECT(A2&amp;B14;true);"*aca*");"";"r"))</t>
  </si>
  <si>
    <t>si(NB.SI(INDIRECT(A2&amp;"B14");"*");"ouiiiiii"))</t>
  </si>
  <si>
    <t>SI(NB.SI('A1'!D14;"*aca*");"";"fd")</t>
  </si>
  <si>
    <t>SOMME(INDIRECT("D" &amp;E1&amp; ":D" &amp;E2))</t>
  </si>
  <si>
    <t>INDIRECT("'"&amp;$A$1&amp;"'!D"&amp;A9)))</t>
  </si>
  <si>
    <t>("'"&amp;$A$1&amp;"'!D14")</t>
  </si>
  <si>
    <t>indirect(SOMME("'"&amp;$A$1&amp;"'!D"&amp;A9))</t>
  </si>
  <si>
    <t>INDIRECT(CELLULE("contenu";A1)&amp;"!"&amp;"A9" )</t>
  </si>
  <si>
    <t>NIGHT</t>
  </si>
  <si>
    <t>zer</t>
  </si>
  <si>
    <t>qvqzv</t>
  </si>
  <si>
    <t>zv</t>
  </si>
  <si>
    <t>zeve</t>
  </si>
  <si>
    <t>vqve</t>
  </si>
  <si>
    <t>EVZE</t>
  </si>
  <si>
    <t>VEV</t>
  </si>
  <si>
    <t>EV</t>
  </si>
  <si>
    <t>#VALUE!</t>
  </si>
  <si>
    <t>#N/A</t>
  </si>
  <si>
    <t>#REF!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</si>
</sst>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*00"/>
  </numFmts>
  <fonts count="39">
    <font>
      <sz val="12"/>
      <color rgb="FF000000"/>
      <name val="Calibri"/>
    </font>
    <font>
      <sz val="12"/>
      <name val="Calibri"/>
    </font>
    <font>
      <b/>
      <sz val="24"/>
      <color rgb="FF0C0C0C"/>
      <name val="Nunito"/>
    </font>
    <font>
      <sz val="11"/>
      <color rgb="FF000000"/>
      <name val="Calibri"/>
    </font>
    <font>
      <sz val="12"/>
      <color rgb="FF545454"/>
      <name val="Arial"/>
    </font>
    <font>
      <b/>
      <sz val="14"/>
      <color rgb="FFFF0000"/>
      <name val="Nunito"/>
    </font>
    <font>
      <b/>
      <sz val="11"/>
      <color rgb="FFC55A11"/>
      <name val="Calibri"/>
    </font>
    <font>
      <b/>
      <sz val="14"/>
      <color rgb="FF000000"/>
      <name val="Calibri"/>
    </font>
    <font>
      <b/>
      <sz val="11"/>
      <color rgb="FF3F3F3F"/>
      <name val="Calibri"/>
    </font>
    <font>
      <sz val="11"/>
      <color rgb="FF3F3F3F"/>
      <name val="Calibri"/>
    </font>
    <font>
      <i/>
      <sz val="11"/>
      <color rgb="FF3F3F3F"/>
      <name val="Calibri"/>
    </font>
    <font>
      <sz val="11"/>
      <color rgb="FFF7981D"/>
      <name val="Inconsolata"/>
    </font>
    <font>
      <sz val="13"/>
      <color rgb="FF282828"/>
      <name val="Georgia"/>
    </font>
    <font>
      <sz val="11"/>
      <color rgb="FF000000"/>
      <name val="Inconsolata"/>
    </font>
    <font>
      <sz val="9"/>
      <color rgb="FF111111"/>
      <name val="Monaco"/>
    </font>
    <font>
      <sz val="12"/>
      <color rgb="FF000000"/>
      <name val="Arial"/>
    </font>
    <font>
      <sz val="12"/>
      <color rgb="FF000000"/>
      <name val="CourierNew"/>
    </font>
    <font>
      <b/>
      <i/>
      <sz val="16"/>
      <color rgb="FF000000"/>
      <name val="Calibri"/>
    </font>
    <font>
      <sz val="18"/>
      <color rgb="FF000000"/>
      <name val="Calibri"/>
    </font>
    <font>
      <b/>
      <sz val="36"/>
      <color rgb="FF4A86E8"/>
      <name val="Calibri"/>
    </font>
    <font>
      <b/>
      <sz val="36"/>
      <color rgb="FFCC0000"/>
      <name val="Calibri"/>
    </font>
    <font>
      <b/>
      <u/>
      <sz val="18"/>
      <color rgb="FFA61C00"/>
      <name val="Calibri"/>
    </font>
    <font>
      <sz val="11"/>
      <name val="Calibri"/>
    </font>
    <font>
      <b/>
      <sz val="11"/>
      <color rgb="FFFF0000"/>
      <name val="Calibri"/>
    </font>
    <font>
      <b/>
      <sz val="11"/>
      <color rgb="FF000000"/>
      <name val="Calibri"/>
    </font>
    <font>
      <b/>
      <sz val="12"/>
      <color rgb="FF000000"/>
      <name val="Calibri"/>
    </font>
    <font>
      <b/>
      <sz val="18"/>
      <color rgb="FF000000"/>
      <name val="Calibri"/>
    </font>
    <font>
      <u/>
      <sz val="12"/>
      <name val="Calibri"/>
    </font>
    <font>
      <u/>
      <sz val="12"/>
      <name val="Calibri"/>
    </font>
    <font>
      <u/>
      <sz val="12"/>
      <name val="Calibri"/>
    </font>
    <font>
      <sz val="11"/>
      <name val="Calibri"/>
    </font>
    <font>
      <sz val="10"/>
      <color rgb="FF000000"/>
      <name val="Calibri"/>
    </font>
    <font>
      <i/>
      <sz val="9"/>
      <color rgb="FF3F3F3F"/>
      <name val="Calibri"/>
    </font>
    <font>
      <sz val="12"/>
      <name val="Calibri"/>
    </font>
    <font>
      <i/>
      <sz val="10"/>
      <name val="Calibri"/>
    </font>
    <font>
      <i/>
      <sz val="9"/>
      <color rgb="FF000000"/>
      <name val="Calibri"/>
    </font>
    <font>
      <i/>
      <sz val="16"/>
      <color rgb="FF000000"/>
      <name val="Calibri"/>
    </font>
    <font>
      <sz val="8"/>
      <color rgb="FF000000"/>
      <name val="Verdana"/>
    </font>
    <font>
      <b/>
      <sz val="24"/>
      <color rgb="FFFFFFFF"/>
      <name val="Nunito"/>
    </font>
  </fonts>
  <fills count="15">
    <fill>
      <patternFill patternType="none"/>
    </fill>
    <fill>
      <patternFill patternType="gray125"/>
    </fill>
    <fill>
      <patternFill patternType="solid">
        <fgColor rgb="FF9CC2E5"/>
        <bgColor rgb="FF9CC2E5"/>
      </patternFill>
    </fill>
    <fill>
      <patternFill patternType="solid">
        <fgColor rgb="FF9FC5E8"/>
        <bgColor rgb="FF9FC5E8"/>
      </patternFill>
    </fill>
    <fill>
      <patternFill patternType="solid">
        <fgColor rgb="FFFFF2CC"/>
        <bgColor rgb="FFFFF2CC"/>
      </patternFill>
    </fill>
    <fill>
      <patternFill patternType="solid">
        <fgColor rgb="FFF2F2F2"/>
        <bgColor rgb="FFF2F2F2"/>
      </patternFill>
    </fill>
    <fill>
      <patternFill patternType="solid">
        <fgColor rgb="FFFBE4D5"/>
        <bgColor rgb="FFFBE4D5"/>
      </patternFill>
    </fill>
    <fill>
      <patternFill patternType="solid">
        <fgColor rgb="FFFFFFFF"/>
        <bgColor rgb="FFFFFFFF"/>
      </patternFill>
    </fill>
    <fill>
      <patternFill patternType="solid">
        <fgColor rgb="FFFEF2CB"/>
        <bgColor rgb="FFFEF2CB"/>
      </patternFill>
    </fill>
    <fill>
      <patternFill patternType="solid">
        <fgColor rgb="FFD9D9D9"/>
        <bgColor rgb="FFD9D9D9"/>
      </patternFill>
    </fill>
    <fill>
      <patternFill patternType="solid">
        <fgColor rgb="FFFFE598"/>
        <bgColor rgb="FFFFE598"/>
      </patternFill>
    </fill>
    <fill>
      <patternFill patternType="solid">
        <fgColor rgb="FF1E4E79"/>
        <bgColor rgb="FF1E4E79"/>
      </patternFill>
    </fill>
    <fill>
      <patternFill patternType="solid">
        <fgColor rgb="FFF1C232"/>
        <bgColor rgb="FFF1C232"/>
      </patternFill>
    </fill>
    <fill>
      <patternFill patternType="solid">
        <fgColor rgb="FFC55A11"/>
        <bgColor rgb="FFC55A11"/>
      </patternFill>
    </fill>
    <fill>
      <patternFill patternType="solid">
        <fgColor rgb="FF000000"/>
        <bgColor rgb="FF000000"/>
      </patternFill>
    </fill>
  </fills>
  <borders count="7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 style="dotted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hair">
        <color rgb="FF000000"/>
      </top>
      <bottom style="thin">
        <color rgb="FF000000"/>
      </bottom>
      <diagonal/>
    </border>
    <border>
      <left/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 style="hair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dotted">
        <color rgb="FF000000"/>
      </top>
      <bottom style="medium">
        <color rgb="FF000000"/>
      </bottom>
      <diagonal/>
    </border>
    <border>
      <left/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96">
    <xf numFmtId="0" fontId="0" fillId="0" borderId="0" xfId="0" applyFont="1" applyAlignment="1"/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/>
    </xf>
    <xf numFmtId="1" fontId="1" fillId="0" borderId="0" xfId="0" applyNumberFormat="1" applyFont="1" applyAlignment="1"/>
    <xf numFmtId="0" fontId="0" fillId="0" borderId="0" xfId="0" applyFont="1" applyAlignment="1">
      <alignment horizontal="center" vertical="center"/>
    </xf>
    <xf numFmtId="164" fontId="1" fillId="0" borderId="0" xfId="0" applyNumberFormat="1" applyFont="1"/>
    <xf numFmtId="0" fontId="0" fillId="0" borderId="0" xfId="0" applyFont="1"/>
    <xf numFmtId="0" fontId="0" fillId="0" borderId="0" xfId="0" applyFont="1"/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Font="1" applyAlignment="1">
      <alignment horizontal="right" vertical="center"/>
    </xf>
    <xf numFmtId="0" fontId="0" fillId="0" borderId="5" xfId="0" applyFont="1" applyBorder="1" applyAlignment="1">
      <alignment horizontal="right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right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7" xfId="0" applyFont="1" applyBorder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1" fillId="0" borderId="0" xfId="0" applyFont="1" applyAlignment="1"/>
    <xf numFmtId="0" fontId="0" fillId="0" borderId="19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0" xfId="0" applyFont="1" applyAlignment="1">
      <alignment horizontal="right"/>
    </xf>
    <xf numFmtId="0" fontId="6" fillId="5" borderId="20" xfId="0" applyFont="1" applyFill="1" applyBorder="1" applyAlignment="1">
      <alignment horizontal="center" vertical="center"/>
    </xf>
    <xf numFmtId="0" fontId="0" fillId="0" borderId="0" xfId="0" applyFont="1" applyAlignment="1">
      <alignment horizontal="right"/>
    </xf>
    <xf numFmtId="0" fontId="6" fillId="5" borderId="22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7" fillId="6" borderId="25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center" vertical="center"/>
    </xf>
    <xf numFmtId="0" fontId="9" fillId="7" borderId="28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1" fillId="7" borderId="0" xfId="0" applyFont="1" applyFill="1" applyAlignment="1"/>
    <xf numFmtId="0" fontId="9" fillId="7" borderId="29" xfId="0" applyFont="1" applyFill="1" applyBorder="1" applyAlignment="1">
      <alignment horizontal="center" vertical="center"/>
    </xf>
    <xf numFmtId="0" fontId="10" fillId="7" borderId="29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12" fillId="7" borderId="0" xfId="0" applyFont="1" applyFill="1" applyAlignment="1"/>
    <xf numFmtId="0" fontId="13" fillId="7" borderId="0" xfId="0" applyFont="1" applyFill="1" applyAlignment="1"/>
    <xf numFmtId="0" fontId="10" fillId="7" borderId="2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14" fillId="7" borderId="0" xfId="0" applyFont="1" applyFill="1" applyAlignment="1">
      <alignment horizontal="left"/>
    </xf>
    <xf numFmtId="0" fontId="15" fillId="7" borderId="0" xfId="0" applyFont="1" applyFill="1" applyAlignment="1"/>
    <xf numFmtId="0" fontId="16" fillId="7" borderId="0" xfId="0" applyFont="1" applyFill="1" applyAlignment="1">
      <alignment horizontal="left" vertical="top"/>
    </xf>
    <xf numFmtId="0" fontId="9" fillId="7" borderId="30" xfId="0" applyFont="1" applyFill="1" applyBorder="1" applyAlignment="1">
      <alignment horizontal="center" vertical="center"/>
    </xf>
    <xf numFmtId="0" fontId="10" fillId="7" borderId="30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21" fillId="0" borderId="13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6" borderId="25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horizontal="center" vertical="center"/>
    </xf>
    <xf numFmtId="0" fontId="7" fillId="6" borderId="38" xfId="0" applyFont="1" applyFill="1" applyBorder="1" applyAlignment="1">
      <alignment horizontal="center" vertical="center"/>
    </xf>
    <xf numFmtId="0" fontId="9" fillId="7" borderId="39" xfId="0" applyFont="1" applyFill="1" applyBorder="1" applyAlignment="1">
      <alignment horizontal="center" vertical="center"/>
    </xf>
    <xf numFmtId="0" fontId="13" fillId="7" borderId="0" xfId="0" applyFont="1" applyFill="1"/>
    <xf numFmtId="0" fontId="3" fillId="7" borderId="40" xfId="0" applyFont="1" applyFill="1" applyBorder="1" applyAlignment="1">
      <alignment horizontal="center" vertical="center"/>
    </xf>
    <xf numFmtId="0" fontId="25" fillId="7" borderId="41" xfId="0" applyFont="1" applyFill="1" applyBorder="1" applyAlignment="1">
      <alignment horizontal="center" vertical="center"/>
    </xf>
    <xf numFmtId="0" fontId="10" fillId="7" borderId="29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9" fillId="7" borderId="42" xfId="0" applyFont="1" applyFill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/>
    </xf>
    <xf numFmtId="0" fontId="3" fillId="7" borderId="44" xfId="0" applyFont="1" applyFill="1" applyBorder="1" applyAlignment="1">
      <alignment horizontal="center" vertical="center"/>
    </xf>
    <xf numFmtId="0" fontId="25" fillId="7" borderId="41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1" fillId="0" borderId="0" xfId="0" applyNumberFormat="1" applyFont="1" applyAlignment="1">
      <alignment horizontal="center" vertical="center"/>
    </xf>
    <xf numFmtId="0" fontId="28" fillId="0" borderId="0" xfId="0" applyFont="1"/>
    <xf numFmtId="0" fontId="13" fillId="7" borderId="0" xfId="0" applyFont="1" applyFill="1" applyAlignment="1">
      <alignment horizontal="left"/>
    </xf>
    <xf numFmtId="0" fontId="29" fillId="0" borderId="0" xfId="0" applyFont="1" applyAlignment="1"/>
    <xf numFmtId="0" fontId="1" fillId="0" borderId="0" xfId="0" applyFont="1"/>
    <xf numFmtId="0" fontId="30" fillId="0" borderId="0" xfId="0" applyFont="1"/>
    <xf numFmtId="0" fontId="24" fillId="9" borderId="25" xfId="0" applyFont="1" applyFill="1" applyBorder="1" applyAlignment="1">
      <alignment horizontal="center" vertical="center"/>
    </xf>
    <xf numFmtId="0" fontId="24" fillId="9" borderId="22" xfId="0" applyFont="1" applyFill="1" applyBorder="1" applyAlignment="1">
      <alignment horizontal="center" vertical="center"/>
    </xf>
    <xf numFmtId="0" fontId="24" fillId="9" borderId="37" xfId="0" applyFont="1" applyFill="1" applyBorder="1" applyAlignment="1">
      <alignment horizontal="center" vertical="center"/>
    </xf>
    <xf numFmtId="0" fontId="24" fillId="9" borderId="38" xfId="0" applyFont="1" applyFill="1" applyBorder="1" applyAlignment="1">
      <alignment horizontal="center" vertical="center"/>
    </xf>
    <xf numFmtId="0" fontId="24" fillId="9" borderId="45" xfId="0" applyFont="1" applyFill="1" applyBorder="1" applyAlignment="1">
      <alignment horizontal="center" vertical="center"/>
    </xf>
    <xf numFmtId="0" fontId="24" fillId="9" borderId="26" xfId="0" applyFont="1" applyFill="1" applyBorder="1" applyAlignment="1">
      <alignment horizontal="center" vertical="center"/>
    </xf>
    <xf numFmtId="0" fontId="13" fillId="7" borderId="46" xfId="0" applyFont="1" applyFill="1" applyBorder="1" applyAlignment="1">
      <alignment horizontal="center" vertical="center"/>
    </xf>
    <xf numFmtId="0" fontId="24" fillId="7" borderId="27" xfId="0" applyFont="1" applyFill="1" applyBorder="1" applyAlignment="1">
      <alignment horizontal="center" vertical="center"/>
    </xf>
    <xf numFmtId="0" fontId="31" fillId="7" borderId="47" xfId="0" applyFont="1" applyFill="1" applyBorder="1" applyAlignment="1">
      <alignment horizontal="center" vertical="center"/>
    </xf>
    <xf numFmtId="0" fontId="32" fillId="7" borderId="48" xfId="0" applyFont="1" applyFill="1" applyBorder="1" applyAlignment="1">
      <alignment horizontal="center" vertical="center"/>
    </xf>
    <xf numFmtId="0" fontId="10" fillId="7" borderId="49" xfId="0" applyFont="1" applyFill="1" applyBorder="1" applyAlignment="1">
      <alignment horizontal="center" vertical="center"/>
    </xf>
    <xf numFmtId="0" fontId="32" fillId="7" borderId="39" xfId="0" applyFont="1" applyFill="1" applyBorder="1" applyAlignment="1">
      <alignment horizontal="center" vertical="center"/>
    </xf>
    <xf numFmtId="0" fontId="10" fillId="7" borderId="27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9" fillId="7" borderId="27" xfId="0" applyFont="1" applyFill="1" applyBorder="1" applyAlignment="1">
      <alignment horizontal="center" vertical="center"/>
    </xf>
    <xf numFmtId="0" fontId="33" fillId="0" borderId="28" xfId="0" applyFont="1" applyBorder="1" applyAlignment="1">
      <alignment horizontal="center" vertical="center"/>
    </xf>
    <xf numFmtId="0" fontId="33" fillId="0" borderId="39" xfId="0" applyFont="1" applyBorder="1" applyAlignment="1">
      <alignment horizontal="center" vertical="center"/>
    </xf>
    <xf numFmtId="0" fontId="33" fillId="0" borderId="50" xfId="0" applyFont="1" applyBorder="1" applyAlignment="1">
      <alignment horizontal="center" vertical="center"/>
    </xf>
    <xf numFmtId="0" fontId="34" fillId="0" borderId="27" xfId="0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0" fontId="34" fillId="0" borderId="39" xfId="0" applyFont="1" applyBorder="1" applyAlignment="1">
      <alignment horizontal="center" vertical="center"/>
    </xf>
    <xf numFmtId="0" fontId="13" fillId="7" borderId="51" xfId="0" applyFont="1" applyFill="1" applyBorder="1" applyAlignment="1">
      <alignment horizontal="center" vertical="center"/>
    </xf>
    <xf numFmtId="0" fontId="24" fillId="7" borderId="41" xfId="0" applyFont="1" applyFill="1" applyBorder="1" applyAlignment="1">
      <alignment horizontal="center" vertical="center"/>
    </xf>
    <xf numFmtId="0" fontId="31" fillId="7" borderId="52" xfId="0" applyFont="1" applyFill="1" applyBorder="1" applyAlignment="1">
      <alignment horizontal="center" vertical="center"/>
    </xf>
    <xf numFmtId="0" fontId="35" fillId="7" borderId="53" xfId="0" applyFont="1" applyFill="1" applyBorder="1" applyAlignment="1">
      <alignment horizontal="center" vertical="center"/>
    </xf>
    <xf numFmtId="0" fontId="10" fillId="7" borderId="54" xfId="0" applyFont="1" applyFill="1" applyBorder="1" applyAlignment="1">
      <alignment horizontal="center" vertical="center"/>
    </xf>
    <xf numFmtId="0" fontId="32" fillId="7" borderId="43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43" xfId="0" applyFont="1" applyBorder="1" applyAlignment="1">
      <alignment horizontal="center" vertical="center"/>
    </xf>
    <xf numFmtId="0" fontId="33" fillId="0" borderId="52" xfId="0" applyFont="1" applyBorder="1" applyAlignment="1">
      <alignment horizontal="center" vertical="center"/>
    </xf>
    <xf numFmtId="0" fontId="34" fillId="0" borderId="41" xfId="0" applyFont="1" applyBorder="1" applyAlignment="1">
      <alignment horizontal="center" vertical="center"/>
    </xf>
    <xf numFmtId="0" fontId="34" fillId="0" borderId="29" xfId="0" applyFont="1" applyBorder="1" applyAlignment="1">
      <alignment horizontal="center" vertical="center"/>
    </xf>
    <xf numFmtId="0" fontId="34" fillId="0" borderId="43" xfId="0" applyFont="1" applyBorder="1" applyAlignment="1">
      <alignment horizontal="center" vertical="center"/>
    </xf>
    <xf numFmtId="0" fontId="9" fillId="7" borderId="54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3" fillId="7" borderId="55" xfId="0" applyFont="1" applyFill="1" applyBorder="1" applyAlignment="1">
      <alignment horizontal="center" vertical="center"/>
    </xf>
    <xf numFmtId="0" fontId="8" fillId="7" borderId="56" xfId="0" applyFont="1" applyFill="1" applyBorder="1" applyAlignment="1">
      <alignment horizontal="center" vertical="center"/>
    </xf>
    <xf numFmtId="0" fontId="9" fillId="7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3" fillId="7" borderId="29" xfId="0" applyFont="1" applyFill="1" applyBorder="1" applyAlignment="1">
      <alignment horizontal="center" vertical="center"/>
    </xf>
    <xf numFmtId="0" fontId="36" fillId="7" borderId="59" xfId="0" applyFont="1" applyFill="1" applyBorder="1" applyAlignment="1">
      <alignment horizontal="center" vertical="center"/>
    </xf>
    <xf numFmtId="0" fontId="25" fillId="10" borderId="60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36" fillId="7" borderId="61" xfId="0" applyFont="1" applyFill="1" applyBorder="1" applyAlignment="1">
      <alignment horizontal="center" vertical="center"/>
    </xf>
    <xf numFmtId="0" fontId="25" fillId="10" borderId="62" xfId="0" applyFont="1" applyFill="1" applyBorder="1" applyAlignment="1">
      <alignment horizontal="center" vertical="center"/>
    </xf>
    <xf numFmtId="0" fontId="36" fillId="7" borderId="63" xfId="0" applyFont="1" applyFill="1" applyBorder="1" applyAlignment="1">
      <alignment horizontal="center" vertical="center"/>
    </xf>
    <xf numFmtId="0" fontId="25" fillId="10" borderId="64" xfId="0" applyFont="1" applyFill="1" applyBorder="1" applyAlignment="1">
      <alignment horizontal="center" vertical="center"/>
    </xf>
    <xf numFmtId="0" fontId="36" fillId="7" borderId="65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7" xfId="0" applyFont="1" applyBorder="1" applyAlignment="1">
      <alignment horizontal="center" vertical="center"/>
    </xf>
    <xf numFmtId="0" fontId="13" fillId="7" borderId="68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36" fillId="7" borderId="0" xfId="0" applyFont="1" applyFill="1" applyAlignment="1">
      <alignment horizontal="center" vertical="center"/>
    </xf>
    <xf numFmtId="0" fontId="24" fillId="7" borderId="56" xfId="0" applyFont="1" applyFill="1" applyBorder="1" applyAlignment="1">
      <alignment horizontal="center" vertical="center"/>
    </xf>
    <xf numFmtId="0" fontId="10" fillId="7" borderId="69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33" fillId="0" borderId="30" xfId="0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0" fontId="33" fillId="0" borderId="70" xfId="0" applyFont="1" applyBorder="1" applyAlignment="1">
      <alignment horizontal="center" vertical="center"/>
    </xf>
    <xf numFmtId="0" fontId="37" fillId="0" borderId="0" xfId="0" applyFont="1" applyAlignment="1"/>
    <xf numFmtId="0" fontId="9" fillId="7" borderId="27" xfId="0" applyFont="1" applyFill="1" applyBorder="1" applyAlignment="1">
      <alignment horizontal="center" vertical="center"/>
    </xf>
    <xf numFmtId="0" fontId="13" fillId="7" borderId="0" xfId="0" applyFont="1" applyFill="1" applyAlignment="1"/>
    <xf numFmtId="0" fontId="16" fillId="7" borderId="0" xfId="0" applyFont="1" applyFill="1" applyAlignment="1">
      <alignment horizontal="left"/>
    </xf>
    <xf numFmtId="0" fontId="13" fillId="7" borderId="0" xfId="0" applyFont="1" applyFill="1"/>
    <xf numFmtId="0" fontId="5" fillId="0" borderId="20" xfId="0" applyFont="1" applyBorder="1" applyAlignment="1">
      <alignment horizontal="center" vertical="center"/>
    </xf>
    <xf numFmtId="0" fontId="1" fillId="0" borderId="22" xfId="0" applyFont="1" applyBorder="1"/>
    <xf numFmtId="0" fontId="1" fillId="0" borderId="24" xfId="0" applyFont="1" applyBorder="1"/>
    <xf numFmtId="0" fontId="38" fillId="14" borderId="20" xfId="0" applyFont="1" applyFill="1" applyBorder="1" applyAlignment="1">
      <alignment horizontal="center" vertical="center"/>
    </xf>
    <xf numFmtId="0" fontId="17" fillId="8" borderId="31" xfId="0" applyFont="1" applyFill="1" applyBorder="1" applyAlignment="1">
      <alignment horizontal="center" vertical="center"/>
    </xf>
    <xf numFmtId="0" fontId="1" fillId="0" borderId="32" xfId="0" applyFont="1" applyBorder="1"/>
    <xf numFmtId="0" fontId="1" fillId="0" borderId="34" xfId="0" applyFont="1" applyBorder="1"/>
    <xf numFmtId="0" fontId="1" fillId="0" borderId="35" xfId="0" applyFont="1" applyBorder="1"/>
    <xf numFmtId="0" fontId="18" fillId="8" borderId="33" xfId="0" applyFont="1" applyFill="1" applyBorder="1" applyAlignment="1">
      <alignment horizontal="center" vertical="center"/>
    </xf>
    <xf numFmtId="0" fontId="1" fillId="0" borderId="36" xfId="0" applyFont="1" applyBorder="1"/>
    <xf numFmtId="0" fontId="6" fillId="5" borderId="20" xfId="0" applyFont="1" applyFill="1" applyBorder="1" applyAlignment="1">
      <alignment horizontal="center" vertical="center"/>
    </xf>
    <xf numFmtId="0" fontId="2" fillId="13" borderId="20" xfId="0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2" fillId="11" borderId="2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1" fillId="0" borderId="33" xfId="0" applyFont="1" applyBorder="1"/>
    <xf numFmtId="0" fontId="0" fillId="6" borderId="20" xfId="0" applyFont="1" applyFill="1" applyBorder="1" applyAlignment="1">
      <alignment horizontal="center" vertical="center"/>
    </xf>
    <xf numFmtId="0" fontId="31" fillId="7" borderId="70" xfId="0" applyFont="1" applyFill="1" applyBorder="1" applyAlignment="1">
      <alignment horizontal="center" vertical="center"/>
    </xf>
    <xf numFmtId="0" fontId="35" fillId="7" borderId="71" xfId="0" applyFont="1" applyFill="1" applyBorder="1" applyAlignment="1">
      <alignment horizontal="center" vertical="center"/>
    </xf>
    <xf numFmtId="0" fontId="32" fillId="7" borderId="57" xfId="0" applyFont="1" applyFill="1" applyBorder="1" applyAlignment="1">
      <alignment horizontal="center" vertical="center"/>
    </xf>
    <xf numFmtId="0" fontId="34" fillId="0" borderId="56" xfId="0" applyFont="1" applyBorder="1" applyAlignment="1">
      <alignment horizontal="center" vertical="center"/>
    </xf>
    <xf numFmtId="0" fontId="34" fillId="0" borderId="30" xfId="0" applyFont="1" applyBorder="1" applyAlignment="1">
      <alignment horizontal="center" vertical="center"/>
    </xf>
    <xf numFmtId="0" fontId="34" fillId="0" borderId="57" xfId="0" applyFont="1" applyBorder="1" applyAlignment="1">
      <alignment horizontal="center" vertical="center"/>
    </xf>
  </cellXfs>
  <cellStyles count="1">
    <cellStyle name="Normal" xfId="0" builtinId="0"/>
  </cellStyles>
  <dxfs count="52">
    <dxf>
      <font>
        <b/>
        <color rgb="FFFF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F1C232"/>
          <bgColor rgb="FFF1C232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31BE1B"/>
          <bgColor rgb="FF31BE1B"/>
        </patternFill>
      </fill>
      <border>
        <left/>
        <right/>
        <top/>
        <bottom/>
      </border>
    </dxf>
    <dxf>
      <font>
        <b/>
        <color rgb="FF980000"/>
      </font>
      <fill>
        <patternFill patternType="solid">
          <fgColor rgb="FFFCE8B2"/>
          <bgColor rgb="FFFCE8B2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b/>
        <u/>
        <color rgb="FF98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92CDDC"/>
          <bgColor rgb="FF92CDDC"/>
        </patternFill>
      </fill>
      <border>
        <left/>
        <right/>
        <top/>
        <bottom/>
      </border>
    </dxf>
    <dxf>
      <font>
        <b/>
        <color rgb="FFFF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F1C232"/>
          <bgColor rgb="FFF1C232"/>
        </patternFill>
      </fill>
      <border>
        <left/>
        <right/>
        <top/>
        <bottom/>
      </border>
    </dxf>
    <dxf>
      <fill>
        <patternFill patternType="solid">
          <fgColor rgb="FFFFF2CC"/>
          <bgColor rgb="FFFFF2CC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A9999"/>
          <bgColor rgb="FFEA9999"/>
        </patternFill>
      </fill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FC5E8"/>
          <bgColor rgb="FF9FC5E8"/>
        </patternFill>
      </fill>
      <border>
        <left/>
        <right/>
        <top/>
        <bottom/>
      </border>
    </dxf>
    <dxf>
      <font>
        <color rgb="FF980000"/>
      </font>
      <fill>
        <patternFill patternType="solid">
          <fgColor rgb="FFFFE599"/>
          <bgColor rgb="FFFFE599"/>
        </patternFill>
      </fill>
      <border>
        <left/>
        <right/>
        <top/>
        <bottom/>
      </border>
    </dxf>
    <dxf>
      <font>
        <b/>
        <u/>
        <color rgb="FF980000"/>
      </font>
      <fill>
        <patternFill patternType="none"/>
      </fill>
      <border>
        <left/>
        <right/>
        <top/>
        <bottom/>
      </border>
    </dxf>
    <dxf>
      <font>
        <color rgb="FF980000"/>
      </font>
      <fill>
        <patternFill patternType="solid">
          <fgColor rgb="FF31BE1B"/>
          <bgColor rgb="FF31BE1B"/>
        </patternFill>
      </fill>
      <border>
        <left/>
        <right/>
        <top/>
        <bottom/>
      </border>
    </dxf>
    <dxf>
      <font>
        <b/>
        <color rgb="FF980000"/>
      </font>
      <fill>
        <patternFill patternType="solid">
          <fgColor rgb="FFFCE8B2"/>
          <bgColor rgb="FFFCE8B2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DEEAF6"/>
          <bgColor rgb="FFDEEAF6"/>
        </patternFill>
      </fill>
      <border>
        <left/>
        <right/>
        <top/>
        <bottom/>
      </border>
    </dxf>
    <dxf>
      <fill>
        <patternFill patternType="solid">
          <fgColor rgb="FF5B9BD5"/>
          <bgColor rgb="FF5B9BD5"/>
        </patternFill>
      </fill>
      <border>
        <left/>
        <right/>
        <top/>
        <bottom/>
      </border>
    </dxf>
  </dxfs>
  <tableStyles count="8">
    <tableStyle name="BDD-style" pivot="0" count="3">
      <tableStyleElement type="headerRow" dxfId="51"/>
      <tableStyleElement type="firstRowStripe" dxfId="50"/>
      <tableStyleElement type="secondRowStripe" dxfId="49"/>
    </tableStyle>
    <tableStyle name="BDD-style 2" pivot="0" count="3">
      <tableStyleElement type="headerRow" dxfId="48"/>
      <tableStyleElement type="firstRowStripe" dxfId="47"/>
      <tableStyleElement type="secondRowStripe" dxfId="46"/>
    </tableStyle>
    <tableStyle name="BDD-style 3" pivot="0" count="3">
      <tableStyleElement type="headerRow" dxfId="45"/>
      <tableStyleElement type="firstRowStripe" dxfId="44"/>
      <tableStyleElement type="secondRowStripe" dxfId="43"/>
    </tableStyle>
    <tableStyle name="BDD-style 4" pivot="0" count="3">
      <tableStyleElement type="headerRow" dxfId="42"/>
      <tableStyleElement type="firstRowStripe" dxfId="41"/>
      <tableStyleElement type="secondRowStripe" dxfId="40"/>
    </tableStyle>
    <tableStyle name="BDD-style 5" pivot="0" count="3">
      <tableStyleElement type="headerRow" dxfId="39"/>
      <tableStyleElement type="firstRowStripe" dxfId="38"/>
      <tableStyleElement type="secondRowStripe" dxfId="37"/>
    </tableStyle>
    <tableStyle name="BDD-style 6" pivot="0" count="3">
      <tableStyleElement type="headerRow" dxfId="36"/>
      <tableStyleElement type="firstRowStripe" dxfId="35"/>
      <tableStyleElement type="secondRowStripe" dxfId="34"/>
    </tableStyle>
    <tableStyle name="BDD-style 7" pivot="0" count="3">
      <tableStyleElement type="headerRow" dxfId="33"/>
      <tableStyleElement type="firstRowStripe" dxfId="32"/>
      <tableStyleElement type="secondRowStripe" dxfId="31"/>
    </tableStyle>
    <tableStyle name="BDD-style 8" pivot="0" count="3">
      <tableStyleElement type="headerRow" dxfId="30"/>
      <tableStyleElement type="firstRowStripe" dxfId="29"/>
      <tableStyleElement type="secondRowStripe" dxfId="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3</xdr:row>
      <xdr:rowOff>762000</xdr:rowOff>
    </xdr:from>
    <xdr:to>
      <xdr:col>4</xdr:col>
      <xdr:colOff>495300</xdr:colOff>
      <xdr:row>4</xdr:row>
      <xdr:rowOff>457200</xdr:rowOff>
    </xdr:to>
    <xdr:sp macro="" textlink="">
      <xdr:nvSpPr>
        <xdr:cNvPr id="3" name="Shape 3"/>
        <xdr:cNvSpPr/>
      </xdr:nvSpPr>
      <xdr:spPr>
        <a:xfrm>
          <a:off x="4679250" y="3413287"/>
          <a:ext cx="1333499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Morning </a:t>
          </a:r>
        </a:p>
      </xdr:txBody>
    </xdr:sp>
    <xdr:clientData fLocksWithSheet="0"/>
  </xdr:twoCellAnchor>
  <xdr:twoCellAnchor>
    <xdr:from>
      <xdr:col>5</xdr:col>
      <xdr:colOff>28575</xdr:colOff>
      <xdr:row>3</xdr:row>
      <xdr:rowOff>762000</xdr:rowOff>
    </xdr:from>
    <xdr:to>
      <xdr:col>6</xdr:col>
      <xdr:colOff>600075</xdr:colOff>
      <xdr:row>4</xdr:row>
      <xdr:rowOff>457200</xdr:rowOff>
    </xdr:to>
    <xdr:sp macro="" textlink="">
      <xdr:nvSpPr>
        <xdr:cNvPr id="4" name="Shape 4"/>
        <xdr:cNvSpPr/>
      </xdr:nvSpPr>
      <xdr:spPr>
        <a:xfrm>
          <a:off x="4741162" y="3413287"/>
          <a:ext cx="1209675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Morning </a:t>
          </a:r>
        </a:p>
      </xdr:txBody>
    </xdr:sp>
    <xdr:clientData fLocksWithSheet="0"/>
  </xdr:twoCellAnchor>
  <xdr:twoCellAnchor>
    <xdr:from>
      <xdr:col>7</xdr:col>
      <xdr:colOff>838200</xdr:colOff>
      <xdr:row>3</xdr:row>
      <xdr:rowOff>762000</xdr:rowOff>
    </xdr:from>
    <xdr:to>
      <xdr:col>8</xdr:col>
      <xdr:colOff>257175</xdr:colOff>
      <xdr:row>4</xdr:row>
      <xdr:rowOff>457200</xdr:rowOff>
    </xdr:to>
    <xdr:sp macro="" textlink="">
      <xdr:nvSpPr>
        <xdr:cNvPr id="5" name="Shape 5"/>
        <xdr:cNvSpPr/>
      </xdr:nvSpPr>
      <xdr:spPr>
        <a:xfrm>
          <a:off x="4626862" y="3413287"/>
          <a:ext cx="1438275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Afternoon</a:t>
          </a:r>
        </a:p>
      </xdr:txBody>
    </xdr:sp>
    <xdr:clientData fLocksWithSheet="0"/>
  </xdr:twoCellAnchor>
  <xdr:twoCellAnchor>
    <xdr:from>
      <xdr:col>8</xdr:col>
      <xdr:colOff>304800</xdr:colOff>
      <xdr:row>3</xdr:row>
      <xdr:rowOff>762000</xdr:rowOff>
    </xdr:from>
    <xdr:to>
      <xdr:col>9</xdr:col>
      <xdr:colOff>504825</xdr:colOff>
      <xdr:row>4</xdr:row>
      <xdr:rowOff>457200</xdr:rowOff>
    </xdr:to>
    <xdr:sp macro="" textlink="">
      <xdr:nvSpPr>
        <xdr:cNvPr id="6" name="Shape 6"/>
        <xdr:cNvSpPr/>
      </xdr:nvSpPr>
      <xdr:spPr>
        <a:xfrm>
          <a:off x="4693537" y="3413287"/>
          <a:ext cx="1304924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Afternoon</a:t>
          </a:r>
        </a:p>
      </xdr:txBody>
    </xdr:sp>
    <xdr:clientData fLocksWithSheet="0"/>
  </xdr:twoCellAnchor>
  <xdr:twoCellAnchor>
    <xdr:from>
      <xdr:col>10</xdr:col>
      <xdr:colOff>619125</xdr:colOff>
      <xdr:row>3</xdr:row>
      <xdr:rowOff>762000</xdr:rowOff>
    </xdr:from>
    <xdr:to>
      <xdr:col>11</xdr:col>
      <xdr:colOff>1019175</xdr:colOff>
      <xdr:row>4</xdr:row>
      <xdr:rowOff>457200</xdr:rowOff>
    </xdr:to>
    <xdr:sp macro="" textlink="">
      <xdr:nvSpPr>
        <xdr:cNvPr id="7" name="Shape 7"/>
        <xdr:cNvSpPr/>
      </xdr:nvSpPr>
      <xdr:spPr>
        <a:xfrm>
          <a:off x="4764975" y="3413287"/>
          <a:ext cx="1162049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Night </a:t>
          </a:r>
        </a:p>
      </xdr:txBody>
    </xdr:sp>
    <xdr:clientData fLocksWithSheet="0"/>
  </xdr:twoCellAnchor>
  <xdr:twoCellAnchor>
    <xdr:from>
      <xdr:col>11</xdr:col>
      <xdr:colOff>1095375</xdr:colOff>
      <xdr:row>3</xdr:row>
      <xdr:rowOff>762000</xdr:rowOff>
    </xdr:from>
    <xdr:to>
      <xdr:col>12</xdr:col>
      <xdr:colOff>1009650</xdr:colOff>
      <xdr:row>4</xdr:row>
      <xdr:rowOff>457200</xdr:rowOff>
    </xdr:to>
    <xdr:sp macro="" textlink="">
      <xdr:nvSpPr>
        <xdr:cNvPr id="8" name="Shape 8"/>
        <xdr:cNvSpPr/>
      </xdr:nvSpPr>
      <xdr:spPr>
        <a:xfrm>
          <a:off x="4717350" y="3413287"/>
          <a:ext cx="1257299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6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Night </a:t>
          </a:r>
        </a:p>
      </xdr:txBody>
    </xdr:sp>
    <xdr:clientData fLocksWithSheet="0"/>
  </xdr:twoCellAnchor>
  <xdr:twoCellAnchor>
    <xdr:from>
      <xdr:col>13</xdr:col>
      <xdr:colOff>266700</xdr:colOff>
      <xdr:row>3</xdr:row>
      <xdr:rowOff>762000</xdr:rowOff>
    </xdr:from>
    <xdr:to>
      <xdr:col>14</xdr:col>
      <xdr:colOff>266700</xdr:colOff>
      <xdr:row>4</xdr:row>
      <xdr:rowOff>457200</xdr:rowOff>
    </xdr:to>
    <xdr:sp macro="" textlink="">
      <xdr:nvSpPr>
        <xdr:cNvPr id="9" name="Shape 9"/>
        <xdr:cNvSpPr/>
      </xdr:nvSpPr>
      <xdr:spPr>
        <a:xfrm>
          <a:off x="4722112" y="3413287"/>
          <a:ext cx="1247774" cy="733425"/>
        </a:xfrm>
        <a:prstGeom prst="roundRect">
          <a:avLst>
            <a:gd name="adj" fmla="val 16667"/>
          </a:avLst>
        </a:prstGeom>
        <a:solidFill>
          <a:srgbClr val="A5A5A5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800" b="1">
              <a:solidFill>
                <a:schemeClr val="lt1"/>
              </a:solidFill>
              <a:latin typeface="Calibri"/>
              <a:ea typeface="Calibri"/>
              <a:cs typeface="Calibri"/>
              <a:sym typeface="Calibri"/>
            </a:rPr>
            <a:t>Hide Staff</a:t>
          </a:r>
        </a:p>
      </xdr:txBody>
    </xdr:sp>
    <xdr:clientData fLocksWithSheet="0"/>
  </xdr:twoCellAnchor>
  <xdr:twoCellAnchor>
    <xdr:from>
      <xdr:col>14</xdr:col>
      <xdr:colOff>304800</xdr:colOff>
      <xdr:row>3</xdr:row>
      <xdr:rowOff>762000</xdr:rowOff>
    </xdr:from>
    <xdr:to>
      <xdr:col>15</xdr:col>
      <xdr:colOff>66675</xdr:colOff>
      <xdr:row>4</xdr:row>
      <xdr:rowOff>457200</xdr:rowOff>
    </xdr:to>
    <xdr:sp macro="" textlink="">
      <xdr:nvSpPr>
        <xdr:cNvPr id="10" name="Shape 10"/>
        <xdr:cNvSpPr/>
      </xdr:nvSpPr>
      <xdr:spPr>
        <a:xfrm>
          <a:off x="4722112" y="3413287"/>
          <a:ext cx="1247774" cy="733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8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Unhide Staff</a:t>
          </a:r>
        </a:p>
      </xdr:txBody>
    </xdr:sp>
    <xdr:clientData fLocksWithSheet="0"/>
  </xdr:twoCellAnchor>
  <xdr:twoCellAnchor>
    <xdr:from>
      <xdr:col>16</xdr:col>
      <xdr:colOff>276225</xdr:colOff>
      <xdr:row>3</xdr:row>
      <xdr:rowOff>714375</xdr:rowOff>
    </xdr:from>
    <xdr:to>
      <xdr:col>17</xdr:col>
      <xdr:colOff>542925</xdr:colOff>
      <xdr:row>4</xdr:row>
      <xdr:rowOff>47625</xdr:rowOff>
    </xdr:to>
    <xdr:sp macro="" textlink="">
      <xdr:nvSpPr>
        <xdr:cNvPr id="11" name="Shape 11"/>
        <xdr:cNvSpPr/>
      </xdr:nvSpPr>
      <xdr:spPr>
        <a:xfrm>
          <a:off x="4760212" y="3599025"/>
          <a:ext cx="1171575" cy="361950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+1 Morning</a:t>
          </a:r>
        </a:p>
      </xdr:txBody>
    </xdr:sp>
    <xdr:clientData fLocksWithSheet="0"/>
  </xdr:twoCellAnchor>
  <xdr:twoCellAnchor>
    <xdr:from>
      <xdr:col>16</xdr:col>
      <xdr:colOff>276225</xdr:colOff>
      <xdr:row>4</xdr:row>
      <xdr:rowOff>266700</xdr:rowOff>
    </xdr:from>
    <xdr:to>
      <xdr:col>17</xdr:col>
      <xdr:colOff>542925</xdr:colOff>
      <xdr:row>4</xdr:row>
      <xdr:rowOff>628650</xdr:rowOff>
    </xdr:to>
    <xdr:sp macro="" textlink="">
      <xdr:nvSpPr>
        <xdr:cNvPr id="12" name="Shape 12"/>
        <xdr:cNvSpPr/>
      </xdr:nvSpPr>
      <xdr:spPr>
        <a:xfrm>
          <a:off x="4760212" y="3603787"/>
          <a:ext cx="1171575" cy="352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-1 Morning</a:t>
          </a:r>
        </a:p>
      </xdr:txBody>
    </xdr:sp>
    <xdr:clientData fLocksWithSheet="0"/>
  </xdr:twoCellAnchor>
  <xdr:twoCellAnchor>
    <xdr:from>
      <xdr:col>17</xdr:col>
      <xdr:colOff>752475</xdr:colOff>
      <xdr:row>3</xdr:row>
      <xdr:rowOff>714375</xdr:rowOff>
    </xdr:from>
    <xdr:to>
      <xdr:col>18</xdr:col>
      <xdr:colOff>904875</xdr:colOff>
      <xdr:row>4</xdr:row>
      <xdr:rowOff>47625</xdr:rowOff>
    </xdr:to>
    <xdr:sp macro="" textlink="">
      <xdr:nvSpPr>
        <xdr:cNvPr id="13" name="Shape 13"/>
        <xdr:cNvSpPr/>
      </xdr:nvSpPr>
      <xdr:spPr>
        <a:xfrm>
          <a:off x="4750687" y="3599025"/>
          <a:ext cx="1190624" cy="361950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+1 After</a:t>
          </a:r>
        </a:p>
      </xdr:txBody>
    </xdr:sp>
    <xdr:clientData fLocksWithSheet="0"/>
  </xdr:twoCellAnchor>
  <xdr:twoCellAnchor>
    <xdr:from>
      <xdr:col>17</xdr:col>
      <xdr:colOff>752475</xdr:colOff>
      <xdr:row>4</xdr:row>
      <xdr:rowOff>266700</xdr:rowOff>
    </xdr:from>
    <xdr:to>
      <xdr:col>18</xdr:col>
      <xdr:colOff>904875</xdr:colOff>
      <xdr:row>4</xdr:row>
      <xdr:rowOff>628650</xdr:rowOff>
    </xdr:to>
    <xdr:sp macro="" textlink="">
      <xdr:nvSpPr>
        <xdr:cNvPr id="14" name="Shape 14"/>
        <xdr:cNvSpPr/>
      </xdr:nvSpPr>
      <xdr:spPr>
        <a:xfrm>
          <a:off x="4750687" y="3603787"/>
          <a:ext cx="1190624" cy="352425"/>
        </a:xfrm>
        <a:prstGeom prst="roundRect">
          <a:avLst>
            <a:gd name="adj" fmla="val 16667"/>
          </a:avLst>
        </a:prstGeom>
        <a:solidFill>
          <a:srgbClr val="F2F2F2"/>
        </a:solidFill>
        <a:ln w="12700" cap="flat" cmpd="sng">
          <a:solidFill>
            <a:srgbClr val="42719B"/>
          </a:solidFill>
          <a:prstDash val="solid"/>
          <a:miter/>
          <a:headEnd type="none" w="med" len="med"/>
          <a:tailEnd type="none" w="med" len="med"/>
        </a:ln>
      </xdr:spPr>
      <xdr:txBody>
        <a:bodyPr lIns="91425" tIns="45700" rIns="91425" bIns="45700" anchor="ctr" anchorCtr="0">
          <a:noAutofit/>
        </a:bodyPr>
        <a:lstStyle/>
        <a:p>
          <a:pPr lvl="0" indent="0" algn="ctr">
            <a:spcBef>
              <a:spcPts val="0"/>
            </a:spcBef>
            <a:buSzPct val="25000"/>
            <a:buNone/>
          </a:pPr>
          <a:r>
            <a:rPr lang="en-US" sz="1200" b="1">
              <a:solidFill>
                <a:srgbClr val="595959"/>
              </a:solidFill>
              <a:latin typeface="Calibri"/>
              <a:ea typeface="Calibri"/>
              <a:cs typeface="Calibri"/>
              <a:sym typeface="Calibri"/>
            </a:rPr>
            <a:t>-1 After</a:t>
          </a:r>
        </a:p>
      </xdr:txBody>
    </xdr:sp>
    <xdr:clientData fLocksWithSheet="0"/>
  </xdr:twoCellAnchor>
  <xdr:twoCellAnchor>
    <xdr:from>
      <xdr:col>3</xdr:col>
      <xdr:colOff>1676400</xdr:colOff>
      <xdr:row>0</xdr:row>
      <xdr:rowOff>171450</xdr:rowOff>
    </xdr:from>
    <xdr:to>
      <xdr:col>14</xdr:col>
      <xdr:colOff>1295400</xdr:colOff>
      <xdr:row>2</xdr:row>
      <xdr:rowOff>419100</xdr:rowOff>
    </xdr:to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353925" cy="647700"/>
        </a:xfrm>
        <a:prstGeom prst="rect">
          <a:avLst/>
        </a:prstGeom>
        <a:noFill/>
      </xdr:spPr>
    </xdr:pic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209550</xdr:colOff>
      <xdr:row>51</xdr:row>
      <xdr:rowOff>28575</xdr:rowOff>
    </xdr:from>
    <xdr:ext cx="6707862" cy="1470146"/>
    <xdr:sp macro="" textlink="">
      <xdr:nvSpPr>
        <xdr:cNvPr id="2" name="TextBox 1"/>
        <xdr:cNvSpPr txBox="1"/>
      </xdr:nvSpPr>
      <xdr:spPr>
        <a:xfrm>
          <a:off x="1905000" y="11163300"/>
          <a:ext cx="6707862" cy="1470146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Objectifs :</a:t>
          </a:r>
        </a:p>
        <a:p>
          <a:endParaRPr lang="fr-FR" sz="1100"/>
        </a:p>
        <a:p>
          <a:r>
            <a:rPr lang="fr-FR" sz="1100"/>
            <a:t>-chercher</a:t>
          </a:r>
          <a:r>
            <a:rPr lang="fr-FR" sz="1100" baseline="0"/>
            <a:t> dans la colonne U les picks up pour chalok </a:t>
          </a:r>
        </a:p>
        <a:p>
          <a:r>
            <a:rPr lang="fr-FR" sz="1100"/>
            <a:t>-si trouvé un,</a:t>
          </a:r>
          <a:r>
            <a:rPr lang="fr-FR" sz="1100" baseline="0"/>
            <a:t> alor ecrire le nom correspondant (colonne D) dans la celulle D50</a:t>
          </a:r>
        </a:p>
        <a:p>
          <a:r>
            <a:rPr lang="fr-FR" sz="1100" baseline="0"/>
            <a:t>-les ecrires les uns à la suite des autres (horizontal avec virgule si possible), sans espace et sans les non concernés.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d'avance, je m'arrache les cheveux depuis 3 jours.</a:t>
          </a:r>
          <a:endParaRPr lang="fr-FR" sz="1100"/>
        </a:p>
      </xdr:txBody>
    </xdr:sp>
    <xdr:clientData/>
  </xdr:oneCellAnchor>
  <xdr:twoCellAnchor editAs="oneCell">
    <xdr:from>
      <xdr:col>0</xdr:col>
      <xdr:colOff>219075</xdr:colOff>
      <xdr:row>0</xdr:row>
      <xdr:rowOff>66676</xdr:rowOff>
    </xdr:from>
    <xdr:to>
      <xdr:col>2</xdr:col>
      <xdr:colOff>209550</xdr:colOff>
      <xdr:row>0</xdr:row>
      <xdr:rowOff>447676</xdr:rowOff>
    </xdr:to>
    <xdr:sp macro="[0]!Test" textlink="">
      <xdr:nvSpPr>
        <xdr:cNvPr id="3" name="Rectangle 2"/>
        <xdr:cNvSpPr/>
      </xdr:nvSpPr>
      <xdr:spPr>
        <a:xfrm>
          <a:off x="219075" y="66676"/>
          <a:ext cx="113347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CHALOK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_1" displayName="Table_1" ref="B4:B23">
  <tableColumns count="1">
    <tableColumn id="1" name="staff"/>
  </tableColumns>
  <tableStyleInfo name="BDD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L4:L22">
  <tableColumns count="1">
    <tableColumn id="1" name="activity"/>
  </tableColumns>
  <tableStyleInfo name="BDD-style 2" showFirstColumn="1" showLastColumn="1" showRowStripes="1" showColumnStripes="0"/>
</table>
</file>

<file path=xl/tables/table3.xml><?xml version="1.0" encoding="utf-8"?>
<table xmlns="http://schemas.openxmlformats.org/spreadsheetml/2006/main" id="3" name="Table_3" displayName="Table_3" ref="F4:F21">
  <tableColumns count="1">
    <tableColumn id="1" name="FINS"/>
  </tableColumns>
  <tableStyleInfo name="BDD-style 3" showFirstColumn="1" showLastColumn="1" showRowStripes="1" showColumnStripes="0"/>
</table>
</file>

<file path=xl/tables/table4.xml><?xml version="1.0" encoding="utf-8"?>
<table xmlns="http://schemas.openxmlformats.org/spreadsheetml/2006/main" id="4" name="Table_4" displayName="Table_4" ref="E4:E21">
  <tableColumns count="1">
    <tableColumn id="1" name="WET"/>
  </tableColumns>
  <tableStyleInfo name="BDD-style 4" showFirstColumn="1" showLastColumn="1" showRowStripes="1" showColumnStripes="0"/>
</table>
</file>

<file path=xl/tables/table5.xml><?xml version="1.0" encoding="utf-8"?>
<table xmlns="http://schemas.openxmlformats.org/spreadsheetml/2006/main" id="5" name="Table_5" displayName="Table_5" ref="N4:N21">
  <tableColumns count="1">
    <tableColumn id="1" name="lieux"/>
  </tableColumns>
  <tableStyleInfo name="BDD-style 5" showFirstColumn="1" showLastColumn="1" showRowStripes="1" showColumnStripes="0"/>
</table>
</file>

<file path=xl/tables/table6.xml><?xml version="1.0" encoding="utf-8"?>
<table xmlns="http://schemas.openxmlformats.org/spreadsheetml/2006/main" id="6" name="Table_6" displayName="Table_6" ref="H4:H21">
  <tableColumns count="1">
    <tableColumn id="1" name="Paiement"/>
  </tableColumns>
  <tableStyleInfo name="BDD-style 6" showFirstColumn="1" showLastColumn="1" showRowStripes="1" showColumnStripes="0"/>
</table>
</file>

<file path=xl/tables/table7.xml><?xml version="1.0" encoding="utf-8"?>
<table xmlns="http://schemas.openxmlformats.org/spreadsheetml/2006/main" id="7" name="Table_7" displayName="Table_7" ref="J4:J21">
  <tableColumns count="1">
    <tableColumn id="1" name="pick up"/>
  </tableColumns>
  <tableStyleInfo name="BDD-style 7" showFirstColumn="1" showLastColumn="1" showRowStripes="1" showColumnStripes="0"/>
</table>
</file>

<file path=xl/tables/table8.xml><?xml version="1.0" encoding="utf-8"?>
<table xmlns="http://schemas.openxmlformats.org/spreadsheetml/2006/main" id="8" name="Table_8" displayName="Table_8" ref="D4:D21">
  <tableColumns count="1">
    <tableColumn id="1" name="BC"/>
  </tableColumns>
  <tableStyleInfo name="BDD-style 8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048"/>
  <sheetViews>
    <sheetView showGridLines="0" workbookViewId="0">
      <selection activeCell="M12" sqref="M12:M45"/>
    </sheetView>
  </sheetViews>
  <sheetFormatPr baseColWidth="10" defaultColWidth="11.25" defaultRowHeight="15" customHeight="1"/>
  <cols>
    <col min="1" max="1" width="8" customWidth="1"/>
    <col min="2" max="2" width="27.375" customWidth="1"/>
    <col min="3" max="3" width="4.5" customWidth="1"/>
    <col min="4" max="4" width="20" customWidth="1"/>
    <col min="5" max="5" width="6.5" customWidth="1"/>
    <col min="6" max="6" width="7.625" customWidth="1"/>
    <col min="7" max="7" width="8.5" customWidth="1"/>
    <col min="8" max="8" width="23.625" customWidth="1"/>
    <col min="9" max="9" width="13" customWidth="1"/>
    <col min="10" max="10" width="8.125" customWidth="1"/>
    <col min="11" max="11" width="9" customWidth="1"/>
    <col min="12" max="12" width="15.75" customWidth="1"/>
    <col min="13" max="13" width="21.75" customWidth="1"/>
    <col min="14" max="14" width="14.625" customWidth="1"/>
    <col min="15" max="15" width="17.5" customWidth="1"/>
    <col min="16" max="17" width="10.75" customWidth="1"/>
    <col min="18" max="18" width="12.375" customWidth="1"/>
    <col min="19" max="19" width="25.5" customWidth="1"/>
    <col min="20" max="20" width="10.5" customWidth="1"/>
    <col min="21" max="27" width="10.5" hidden="1" customWidth="1"/>
    <col min="28" max="29" width="0" hidden="1" customWidth="1"/>
  </cols>
  <sheetData>
    <row r="1" spans="1:29" ht="15.75">
      <c r="A1" s="30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</row>
    <row r="2" spans="1:29" ht="16.5" customHeight="1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</row>
    <row r="3" spans="1:29" ht="60.75" customHeight="1">
      <c r="A3" s="31"/>
      <c r="E3" s="63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R3" s="64">
        <v>1</v>
      </c>
      <c r="S3" s="65" t="s">
        <v>35</v>
      </c>
      <c r="T3" s="65"/>
      <c r="U3" s="31"/>
      <c r="V3" s="31"/>
      <c r="W3" s="31"/>
      <c r="X3" s="31"/>
      <c r="Y3" s="31"/>
      <c r="Z3" s="31"/>
      <c r="AA3" s="31"/>
      <c r="AB3" s="31"/>
      <c r="AC3" s="31"/>
    </row>
    <row r="4" spans="1:29" ht="82.5" customHeight="1">
      <c r="A4" s="31"/>
      <c r="B4" s="66" t="str">
        <f>HYPERLINK("https://www.windguru.cz/96131","Wind Guru")</f>
        <v>Wind Guru</v>
      </c>
      <c r="C4" s="31"/>
      <c r="D4" s="55"/>
      <c r="E4" s="67"/>
      <c r="F4" s="67"/>
      <c r="G4" s="67"/>
      <c r="H4" s="67"/>
      <c r="I4" s="67"/>
      <c r="M4" s="67"/>
      <c r="N4" s="67"/>
      <c r="O4" s="67"/>
      <c r="P4" s="67"/>
      <c r="Q4" s="67"/>
      <c r="R4" s="67"/>
      <c r="S4" s="67"/>
      <c r="T4" s="31"/>
      <c r="U4" s="31"/>
      <c r="V4" s="31"/>
      <c r="W4" s="31"/>
      <c r="X4" s="31"/>
      <c r="Y4" s="31"/>
      <c r="Z4" s="31"/>
      <c r="AA4" s="31"/>
      <c r="AB4" s="31"/>
      <c r="AC4" s="31"/>
    </row>
    <row r="5" spans="1:29" ht="68.25" customHeight="1">
      <c r="A5" s="31"/>
      <c r="B5" s="31"/>
      <c r="C5" s="31"/>
      <c r="D5" s="68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31"/>
      <c r="U5" s="31"/>
      <c r="V5" s="31"/>
      <c r="W5" s="31"/>
      <c r="X5" s="31"/>
      <c r="Y5" s="31"/>
      <c r="Z5" s="31"/>
      <c r="AA5" s="31"/>
      <c r="AB5" s="31"/>
      <c r="AC5" s="31"/>
    </row>
    <row r="6" spans="1:29" ht="27" customHeight="1">
      <c r="A6" s="31"/>
      <c r="C6" s="31"/>
      <c r="D6" s="68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31"/>
      <c r="U6" s="31"/>
      <c r="V6" s="31"/>
      <c r="W6" s="31"/>
      <c r="X6" s="31"/>
      <c r="Y6" s="31"/>
      <c r="Z6" s="31"/>
      <c r="AA6" s="31"/>
      <c r="AB6" s="31"/>
      <c r="AC6" s="31"/>
    </row>
    <row r="7" spans="1:29" ht="37.5" customHeight="1">
      <c r="A7" s="69"/>
      <c r="B7" s="179" t="s">
        <v>0</v>
      </c>
      <c r="C7" s="180"/>
      <c r="D7" s="180"/>
      <c r="E7" s="180"/>
      <c r="F7" s="180"/>
      <c r="G7" s="180"/>
      <c r="H7" s="180"/>
      <c r="I7" s="180"/>
      <c r="J7" s="180"/>
      <c r="K7" s="180"/>
      <c r="L7" s="180"/>
      <c r="M7" s="180"/>
      <c r="N7" s="180"/>
      <c r="O7" s="180"/>
      <c r="P7" s="180"/>
      <c r="Q7" s="180"/>
      <c r="R7" s="180"/>
      <c r="S7" s="181"/>
      <c r="T7" s="69"/>
      <c r="U7" s="31"/>
      <c r="V7" s="31"/>
      <c r="W7" s="31"/>
      <c r="X7" s="31"/>
      <c r="Y7" s="31"/>
      <c r="Z7" s="31"/>
      <c r="AA7" s="31"/>
      <c r="AB7" s="31"/>
      <c r="AC7" s="31"/>
    </row>
    <row r="8" spans="1:29" ht="12.75" customHeight="1">
      <c r="A8" s="31"/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3"/>
      <c r="P8" s="33"/>
      <c r="Q8" s="33"/>
      <c r="R8" s="33"/>
      <c r="S8" s="33"/>
      <c r="T8" s="31"/>
      <c r="U8" s="31"/>
      <c r="V8" s="31"/>
      <c r="W8" s="31"/>
      <c r="X8" s="31"/>
      <c r="Y8" s="31"/>
      <c r="Z8" s="31"/>
      <c r="AA8" s="31"/>
      <c r="AB8" s="31"/>
      <c r="AC8" s="31"/>
    </row>
    <row r="9" spans="1:29" ht="30" customHeight="1">
      <c r="A9" s="31"/>
      <c r="B9" s="31"/>
      <c r="C9" s="31"/>
      <c r="D9" s="166" t="s">
        <v>18</v>
      </c>
      <c r="E9" s="167"/>
      <c r="F9" s="167"/>
      <c r="G9" s="167"/>
      <c r="H9" s="167"/>
      <c r="I9" s="167"/>
      <c r="J9" s="167"/>
      <c r="K9" s="167"/>
      <c r="L9" s="167"/>
      <c r="M9" s="167"/>
      <c r="N9" s="168"/>
      <c r="O9" s="31"/>
      <c r="P9" s="170" t="s">
        <v>31</v>
      </c>
      <c r="Q9" s="171"/>
      <c r="R9" s="174">
        <f>COUNTIF(D$13:D$46,"*")-COUNTIF(D$13:D$46,"*aca*")+COUNTIF(H$13:H$46,"*")</f>
        <v>32</v>
      </c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</row>
    <row r="10" spans="1:29" ht="16.5" customHeight="1">
      <c r="A10" s="31"/>
      <c r="B10" s="33"/>
      <c r="C10" s="31"/>
      <c r="D10" s="176" t="s">
        <v>36</v>
      </c>
      <c r="E10" s="167"/>
      <c r="F10" s="167"/>
      <c r="G10" s="167"/>
      <c r="H10" s="167"/>
      <c r="I10" s="176" t="s">
        <v>21</v>
      </c>
      <c r="J10" s="167"/>
      <c r="K10" s="167"/>
      <c r="L10" s="167"/>
      <c r="M10" s="167"/>
      <c r="N10" s="168"/>
      <c r="O10" s="31"/>
      <c r="P10" s="172"/>
      <c r="Q10" s="173"/>
      <c r="R10" s="175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</row>
    <row r="11" spans="1:29" ht="19.5" customHeight="1">
      <c r="A11" s="3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</row>
    <row r="12" spans="1:29" ht="23.25" customHeight="1">
      <c r="A12" s="70"/>
      <c r="B12" s="71" t="s">
        <v>37</v>
      </c>
      <c r="C12" s="70"/>
      <c r="D12" s="44" t="s">
        <v>38</v>
      </c>
      <c r="E12" s="72" t="s">
        <v>39</v>
      </c>
      <c r="F12" s="46" t="s">
        <v>40</v>
      </c>
      <c r="G12" s="46" t="s">
        <v>41</v>
      </c>
      <c r="H12" s="46" t="s">
        <v>42</v>
      </c>
      <c r="I12" s="46" t="s">
        <v>43</v>
      </c>
      <c r="J12" s="46" t="s">
        <v>44</v>
      </c>
      <c r="K12" s="46" t="s">
        <v>45</v>
      </c>
      <c r="L12" s="46" t="s">
        <v>25</v>
      </c>
      <c r="M12" s="46" t="s">
        <v>27</v>
      </c>
      <c r="N12" s="46" t="s">
        <v>46</v>
      </c>
      <c r="O12" s="46" t="s">
        <v>47</v>
      </c>
      <c r="P12" s="46" t="s">
        <v>28</v>
      </c>
      <c r="Q12" s="46" t="s">
        <v>29</v>
      </c>
      <c r="R12" s="46" t="s">
        <v>30</v>
      </c>
      <c r="S12" s="73" t="s">
        <v>48</v>
      </c>
      <c r="T12" s="70"/>
      <c r="U12" s="70"/>
      <c r="V12" s="70"/>
      <c r="W12" s="70"/>
      <c r="X12" s="70"/>
      <c r="Y12" s="70"/>
      <c r="Z12" s="70"/>
      <c r="AA12" s="70"/>
      <c r="AB12" s="70"/>
      <c r="AC12" s="70"/>
    </row>
    <row r="13" spans="1:29" ht="7.5" customHeight="1">
      <c r="A13" s="31"/>
      <c r="B13" s="33"/>
      <c r="C13" s="31"/>
      <c r="D13" s="47"/>
      <c r="E13" s="49"/>
      <c r="F13" s="49"/>
      <c r="G13" s="49"/>
      <c r="H13" s="48"/>
      <c r="I13" s="49"/>
      <c r="J13" s="49"/>
      <c r="K13" s="49"/>
      <c r="L13" s="48"/>
      <c r="M13" s="49"/>
      <c r="N13" s="48"/>
      <c r="O13" s="48"/>
      <c r="P13" s="49"/>
      <c r="Q13" s="49"/>
      <c r="R13" s="49"/>
      <c r="S13" s="74"/>
      <c r="T13" s="31"/>
      <c r="U13" s="31"/>
      <c r="V13" s="31"/>
      <c r="W13" s="31"/>
      <c r="X13" s="31"/>
      <c r="Y13" s="31"/>
      <c r="Z13" s="31"/>
      <c r="AA13" s="31"/>
      <c r="AB13" s="31"/>
      <c r="AC13" s="31"/>
    </row>
    <row r="14" spans="1:29" ht="19.5" customHeight="1">
      <c r="A14" s="75"/>
      <c r="B14" s="76"/>
      <c r="C14" s="31"/>
      <c r="D14" s="77" t="s">
        <v>49</v>
      </c>
      <c r="E14" s="78">
        <v>27</v>
      </c>
      <c r="F14" s="78"/>
      <c r="G14" s="56"/>
      <c r="H14" s="79" t="s">
        <v>50</v>
      </c>
      <c r="I14" s="52" t="s">
        <v>51</v>
      </c>
      <c r="J14" s="78" t="s">
        <v>52</v>
      </c>
      <c r="K14" s="56"/>
      <c r="L14" s="51" t="s">
        <v>53</v>
      </c>
      <c r="M14" s="79" t="s">
        <v>54</v>
      </c>
      <c r="N14" s="53" t="s">
        <v>55</v>
      </c>
      <c r="O14" s="52" t="s">
        <v>56</v>
      </c>
      <c r="P14" s="52" t="s">
        <v>57</v>
      </c>
      <c r="Q14" s="78" t="s">
        <v>58</v>
      </c>
      <c r="R14" s="80" t="s">
        <v>59</v>
      </c>
      <c r="S14" s="81"/>
      <c r="T14" s="31"/>
      <c r="U14" s="31"/>
      <c r="V14" s="31"/>
      <c r="W14" s="31"/>
      <c r="X14" s="31"/>
      <c r="Y14" s="31"/>
      <c r="Z14" s="31"/>
      <c r="AA14" s="31"/>
      <c r="AB14" s="31"/>
      <c r="AC14" s="31"/>
    </row>
    <row r="15" spans="1:29" ht="19.5" customHeight="1">
      <c r="A15" s="31"/>
      <c r="B15" s="82"/>
      <c r="C15" s="31"/>
      <c r="D15" s="77" t="s">
        <v>60</v>
      </c>
      <c r="E15" s="78">
        <v>25</v>
      </c>
      <c r="F15" s="78"/>
      <c r="G15" s="56"/>
      <c r="H15" s="53" t="s">
        <v>61</v>
      </c>
      <c r="I15" s="56" t="s">
        <v>14</v>
      </c>
      <c r="J15" s="56" t="s">
        <v>52</v>
      </c>
      <c r="K15" s="56"/>
      <c r="L15" s="57"/>
      <c r="M15" s="79" t="s">
        <v>54</v>
      </c>
      <c r="N15" s="53" t="s">
        <v>62</v>
      </c>
      <c r="O15" s="56" t="s">
        <v>63</v>
      </c>
      <c r="P15" s="52" t="s">
        <v>64</v>
      </c>
      <c r="Q15" s="52" t="s">
        <v>64</v>
      </c>
      <c r="R15" s="80" t="s">
        <v>65</v>
      </c>
      <c r="S15" s="81"/>
      <c r="T15" s="31"/>
      <c r="U15" s="31"/>
      <c r="V15" s="31"/>
      <c r="W15" s="31"/>
      <c r="X15" s="31"/>
      <c r="Y15" s="31"/>
      <c r="Z15" s="31"/>
      <c r="AA15" s="31"/>
      <c r="AB15" s="31"/>
      <c r="AC15" s="31"/>
    </row>
    <row r="16" spans="1:29" ht="19.5" customHeight="1">
      <c r="A16" s="31"/>
      <c r="B16" s="82"/>
      <c r="C16" s="31"/>
      <c r="D16" s="77" t="s">
        <v>66</v>
      </c>
      <c r="E16" s="78">
        <v>21</v>
      </c>
      <c r="F16" s="78"/>
      <c r="G16" s="56"/>
      <c r="H16" s="53" t="s">
        <v>67</v>
      </c>
      <c r="I16" s="78" t="s">
        <v>14</v>
      </c>
      <c r="J16" s="56" t="s">
        <v>52</v>
      </c>
      <c r="K16" s="56"/>
      <c r="L16" s="53"/>
      <c r="M16" s="79" t="s">
        <v>68</v>
      </c>
      <c r="N16" s="53" t="s">
        <v>55</v>
      </c>
      <c r="O16" s="56"/>
      <c r="P16" s="56" t="s">
        <v>58</v>
      </c>
      <c r="Q16" s="56" t="s">
        <v>69</v>
      </c>
      <c r="R16" s="80" t="s">
        <v>70</v>
      </c>
      <c r="S16" s="81"/>
      <c r="T16" s="31"/>
      <c r="U16" s="31"/>
      <c r="V16" s="31"/>
      <c r="W16" s="31"/>
      <c r="X16" s="31"/>
      <c r="Y16" s="31"/>
      <c r="Z16" s="31"/>
      <c r="AA16" s="31"/>
      <c r="AB16" s="31"/>
      <c r="AC16" s="31"/>
    </row>
    <row r="17" spans="1:29" ht="19.5" customHeight="1">
      <c r="A17" s="31"/>
      <c r="B17" s="82"/>
      <c r="C17" s="31"/>
      <c r="D17" s="77" t="s">
        <v>66</v>
      </c>
      <c r="E17" s="78">
        <v>23</v>
      </c>
      <c r="F17" s="78"/>
      <c r="G17" s="56"/>
      <c r="H17" s="53" t="s">
        <v>71</v>
      </c>
      <c r="I17" s="78" t="s">
        <v>14</v>
      </c>
      <c r="J17" s="56" t="s">
        <v>72</v>
      </c>
      <c r="K17" s="56"/>
      <c r="L17" s="53"/>
      <c r="M17" s="53" t="s">
        <v>54</v>
      </c>
      <c r="N17" s="53" t="s">
        <v>73</v>
      </c>
      <c r="O17" s="56"/>
      <c r="P17" s="56" t="s">
        <v>69</v>
      </c>
      <c r="Q17" s="56" t="s">
        <v>74</v>
      </c>
      <c r="R17" s="80" t="s">
        <v>75</v>
      </c>
      <c r="S17" s="81"/>
      <c r="T17" s="31"/>
      <c r="U17" s="31"/>
      <c r="V17" s="31"/>
      <c r="W17" s="31"/>
      <c r="X17" s="31"/>
      <c r="Y17" s="31"/>
      <c r="Z17" s="31"/>
      <c r="AA17" s="31"/>
      <c r="AB17" s="31"/>
      <c r="AC17" s="31"/>
    </row>
    <row r="18" spans="1:29" ht="19.5" customHeight="1">
      <c r="A18" s="31"/>
      <c r="B18" s="82"/>
      <c r="C18" s="31"/>
      <c r="D18" s="77" t="s">
        <v>76</v>
      </c>
      <c r="E18" s="78"/>
      <c r="F18" s="78"/>
      <c r="G18" s="56"/>
      <c r="H18" s="53"/>
      <c r="I18" s="78"/>
      <c r="J18" s="56"/>
      <c r="K18" s="56"/>
      <c r="L18" s="53"/>
      <c r="M18" s="53"/>
      <c r="N18" s="53"/>
      <c r="O18" s="56"/>
      <c r="P18" s="56"/>
      <c r="Q18" s="56"/>
      <c r="R18" s="80"/>
      <c r="S18" s="81"/>
      <c r="T18" s="31"/>
      <c r="U18" s="31"/>
      <c r="V18" s="31"/>
      <c r="W18" s="31"/>
      <c r="X18" s="31"/>
      <c r="Y18" s="31"/>
      <c r="Z18" s="31"/>
      <c r="AA18" s="31"/>
      <c r="AB18" s="31"/>
      <c r="AC18" s="31"/>
    </row>
    <row r="19" spans="1:29" ht="19.5" customHeight="1">
      <c r="A19" s="31"/>
      <c r="B19" s="82"/>
      <c r="C19" s="31"/>
      <c r="D19" s="83"/>
      <c r="E19" s="78"/>
      <c r="F19" s="78"/>
      <c r="G19" s="56"/>
      <c r="H19" s="53"/>
      <c r="I19" s="56"/>
      <c r="J19" s="56"/>
      <c r="K19" s="56"/>
      <c r="L19" s="53"/>
      <c r="M19" s="53"/>
      <c r="N19" s="53"/>
      <c r="O19" s="56"/>
      <c r="P19" s="56"/>
      <c r="Q19" s="56"/>
      <c r="R19" s="80"/>
      <c r="S19" s="81"/>
      <c r="T19" s="31"/>
      <c r="U19" s="31"/>
      <c r="V19" s="31"/>
      <c r="W19" s="31"/>
      <c r="X19" s="31"/>
      <c r="Y19" s="31"/>
      <c r="Z19" s="31"/>
      <c r="AA19" s="31"/>
      <c r="AB19" s="31"/>
      <c r="AC19" s="31"/>
    </row>
    <row r="20" spans="1:29" ht="19.5" customHeight="1">
      <c r="A20" s="31"/>
      <c r="B20" s="82"/>
      <c r="C20" s="31"/>
      <c r="D20" s="77" t="s">
        <v>77</v>
      </c>
      <c r="E20" s="78">
        <v>2</v>
      </c>
      <c r="F20" s="78"/>
      <c r="G20" s="56"/>
      <c r="H20" s="53" t="s">
        <v>78</v>
      </c>
      <c r="I20" s="56" t="s">
        <v>14</v>
      </c>
      <c r="J20" s="56" t="s">
        <v>72</v>
      </c>
      <c r="K20" s="56"/>
      <c r="L20" s="57"/>
      <c r="M20" s="53" t="s">
        <v>68</v>
      </c>
      <c r="N20" s="53" t="s">
        <v>73</v>
      </c>
      <c r="O20" s="56"/>
      <c r="P20" s="56" t="s">
        <v>58</v>
      </c>
      <c r="Q20" s="56" t="s">
        <v>79</v>
      </c>
      <c r="R20" s="80" t="s">
        <v>80</v>
      </c>
      <c r="S20" s="81"/>
      <c r="T20" s="31"/>
      <c r="U20" s="31"/>
      <c r="V20" s="31"/>
      <c r="W20" s="31"/>
      <c r="X20" s="31"/>
      <c r="Y20" s="31"/>
      <c r="Z20" s="31"/>
      <c r="AA20" s="31"/>
      <c r="AB20" s="31"/>
      <c r="AC20" s="31"/>
    </row>
    <row r="21" spans="1:29" ht="19.5" customHeight="1">
      <c r="A21" s="31"/>
      <c r="B21" s="82"/>
      <c r="C21" s="31"/>
      <c r="D21" s="83"/>
      <c r="E21" s="78">
        <v>4</v>
      </c>
      <c r="F21" s="78"/>
      <c r="G21" s="56"/>
      <c r="H21" s="53" t="s">
        <v>81</v>
      </c>
      <c r="I21" s="56" t="s">
        <v>14</v>
      </c>
      <c r="J21" s="56" t="s">
        <v>72</v>
      </c>
      <c r="K21" s="56"/>
      <c r="L21" s="57"/>
      <c r="M21" s="53" t="s">
        <v>68</v>
      </c>
      <c r="N21" s="53" t="s">
        <v>73</v>
      </c>
      <c r="O21" s="56"/>
      <c r="P21" s="56" t="s">
        <v>58</v>
      </c>
      <c r="Q21" s="56" t="s">
        <v>79</v>
      </c>
      <c r="R21" s="80" t="s">
        <v>82</v>
      </c>
      <c r="S21" s="81"/>
      <c r="T21" s="31"/>
      <c r="U21" s="31"/>
      <c r="V21" s="31"/>
      <c r="W21" s="31"/>
      <c r="X21" s="31"/>
      <c r="Y21" s="31"/>
      <c r="Z21" s="31"/>
      <c r="AA21" s="31"/>
      <c r="AB21" s="31"/>
      <c r="AC21" s="31"/>
    </row>
    <row r="22" spans="1:29" ht="19.5" customHeight="1">
      <c r="A22" s="31"/>
      <c r="B22" s="82"/>
      <c r="C22" s="31"/>
      <c r="D22" s="83"/>
      <c r="E22" s="78"/>
      <c r="F22" s="78"/>
      <c r="G22" s="56"/>
      <c r="H22" s="53" t="s">
        <v>83</v>
      </c>
      <c r="I22" s="52" t="s">
        <v>51</v>
      </c>
      <c r="J22" s="56"/>
      <c r="K22" s="56"/>
      <c r="L22" s="53"/>
      <c r="M22" s="53" t="s">
        <v>84</v>
      </c>
      <c r="N22" s="53" t="s">
        <v>85</v>
      </c>
      <c r="O22" s="56"/>
      <c r="P22" s="56" t="s">
        <v>58</v>
      </c>
      <c r="Q22" s="56" t="s">
        <v>69</v>
      </c>
      <c r="R22" s="80" t="s">
        <v>75</v>
      </c>
      <c r="S22" s="81"/>
      <c r="T22" s="31"/>
      <c r="U22" s="31"/>
      <c r="V22" s="31"/>
      <c r="W22" s="31"/>
      <c r="X22" s="31"/>
      <c r="Y22" s="31"/>
      <c r="Z22" s="31"/>
      <c r="AA22" s="31"/>
      <c r="AB22" s="31"/>
      <c r="AC22" s="31"/>
    </row>
    <row r="23" spans="1:29" ht="19.5" customHeight="1">
      <c r="A23" s="31"/>
      <c r="B23" s="82"/>
      <c r="C23" s="31"/>
      <c r="D23" s="77" t="s">
        <v>86</v>
      </c>
      <c r="E23" s="78"/>
      <c r="F23" s="78"/>
      <c r="G23" s="56"/>
      <c r="H23" s="53"/>
      <c r="I23" s="56"/>
      <c r="J23" s="56"/>
      <c r="K23" s="56"/>
      <c r="L23" s="53"/>
      <c r="M23" s="53"/>
      <c r="N23" s="53"/>
      <c r="O23" s="56"/>
      <c r="P23" s="56"/>
      <c r="Q23" s="56"/>
      <c r="R23" s="80"/>
      <c r="S23" s="81"/>
      <c r="T23" s="31"/>
      <c r="U23" s="31"/>
      <c r="V23" s="31"/>
      <c r="W23" s="31"/>
      <c r="X23" s="31"/>
      <c r="Y23" s="31"/>
      <c r="Z23" s="31"/>
      <c r="AA23" s="31"/>
      <c r="AB23" s="31"/>
      <c r="AC23" s="31"/>
    </row>
    <row r="24" spans="1:29" ht="19.5" customHeight="1">
      <c r="A24" s="31"/>
      <c r="B24" s="82"/>
      <c r="C24" s="31"/>
      <c r="D24" s="83" t="s">
        <v>87</v>
      </c>
      <c r="E24" s="78"/>
      <c r="F24" s="78"/>
      <c r="G24" s="56"/>
      <c r="H24" s="53" t="s">
        <v>88</v>
      </c>
      <c r="I24" s="56" t="s">
        <v>89</v>
      </c>
      <c r="J24" s="56"/>
      <c r="K24" s="56"/>
      <c r="L24" s="53"/>
      <c r="M24" s="53" t="s">
        <v>90</v>
      </c>
      <c r="N24" s="53" t="s">
        <v>91</v>
      </c>
      <c r="O24" s="56"/>
      <c r="P24" s="56" t="s">
        <v>92</v>
      </c>
      <c r="Q24" s="56" t="s">
        <v>93</v>
      </c>
      <c r="R24" s="80" t="s">
        <v>94</v>
      </c>
      <c r="S24" s="81"/>
      <c r="T24" s="31"/>
      <c r="U24" s="31"/>
      <c r="V24" s="31"/>
      <c r="W24" s="31"/>
      <c r="X24" s="31"/>
      <c r="Y24" s="31"/>
      <c r="Z24" s="31"/>
      <c r="AA24" s="31"/>
      <c r="AB24" s="31"/>
      <c r="AC24" s="31"/>
    </row>
    <row r="25" spans="1:29" ht="19.5" customHeight="1">
      <c r="A25" s="31"/>
      <c r="B25" s="82"/>
      <c r="C25" s="31"/>
      <c r="D25" s="83"/>
      <c r="E25" s="78"/>
      <c r="F25" s="78"/>
      <c r="G25" s="56"/>
      <c r="H25" s="53" t="s">
        <v>95</v>
      </c>
      <c r="I25" s="56" t="s">
        <v>89</v>
      </c>
      <c r="J25" s="56"/>
      <c r="K25" s="56"/>
      <c r="L25" s="53"/>
      <c r="M25" s="53" t="s">
        <v>90</v>
      </c>
      <c r="N25" s="53" t="s">
        <v>91</v>
      </c>
      <c r="O25" s="56"/>
      <c r="P25" s="56" t="s">
        <v>58</v>
      </c>
      <c r="Q25" s="56" t="s">
        <v>102</v>
      </c>
      <c r="R25" s="80" t="s">
        <v>103</v>
      </c>
      <c r="S25" s="81"/>
      <c r="T25" s="31"/>
      <c r="U25" s="31"/>
      <c r="V25" s="31"/>
      <c r="W25" s="31"/>
      <c r="X25" s="31"/>
      <c r="Y25" s="31"/>
      <c r="Z25" s="31"/>
      <c r="AA25" s="31"/>
      <c r="AB25" s="31"/>
      <c r="AC25" s="31"/>
    </row>
    <row r="26" spans="1:29" ht="19.5" customHeight="1">
      <c r="A26" s="31"/>
      <c r="B26" s="82"/>
      <c r="C26" s="31"/>
      <c r="D26" s="77"/>
      <c r="E26" s="52"/>
      <c r="F26" s="52"/>
      <c r="G26" s="56"/>
      <c r="H26" s="53"/>
      <c r="I26" s="56"/>
      <c r="J26" s="56"/>
      <c r="K26" s="56"/>
      <c r="L26" s="53"/>
      <c r="M26" s="56"/>
      <c r="N26" s="53"/>
      <c r="O26" s="53"/>
      <c r="P26" s="56"/>
      <c r="Q26" s="56"/>
      <c r="R26" s="56"/>
      <c r="S26" s="81"/>
      <c r="T26" s="31"/>
      <c r="U26" s="31"/>
      <c r="V26" s="31"/>
      <c r="W26" s="31"/>
      <c r="X26" s="31"/>
      <c r="Y26" s="31"/>
      <c r="Z26" s="31"/>
      <c r="AA26" s="31"/>
      <c r="AB26" s="31"/>
      <c r="AC26" s="31"/>
    </row>
    <row r="27" spans="1:29" ht="19.5" customHeight="1">
      <c r="A27" s="31"/>
      <c r="B27" s="82"/>
      <c r="C27" s="31"/>
      <c r="D27" s="83" t="s">
        <v>104</v>
      </c>
      <c r="E27" s="78"/>
      <c r="F27" s="78"/>
      <c r="G27" s="56"/>
      <c r="H27" s="53" t="s">
        <v>105</v>
      </c>
      <c r="I27" s="56" t="s">
        <v>107</v>
      </c>
      <c r="J27" s="56"/>
      <c r="K27" s="56"/>
      <c r="L27" s="56" t="s">
        <v>109</v>
      </c>
      <c r="M27" s="53" t="s">
        <v>54</v>
      </c>
      <c r="N27" s="53"/>
      <c r="O27" s="56"/>
      <c r="P27" s="56" t="s">
        <v>112</v>
      </c>
      <c r="Q27" s="56" t="s">
        <v>112</v>
      </c>
      <c r="R27" s="80" t="s">
        <v>112</v>
      </c>
      <c r="S27" s="81" t="s">
        <v>112</v>
      </c>
      <c r="T27" s="31"/>
      <c r="U27" s="31"/>
      <c r="V27" s="31"/>
      <c r="W27" s="31"/>
      <c r="X27" s="31"/>
      <c r="Y27" s="31"/>
      <c r="Z27" s="31"/>
      <c r="AA27" s="31"/>
      <c r="AB27" s="31"/>
      <c r="AC27" s="31"/>
    </row>
    <row r="28" spans="1:29" ht="19.5" customHeight="1">
      <c r="A28" s="31"/>
      <c r="B28" s="82"/>
      <c r="C28" s="31"/>
      <c r="D28" s="83"/>
      <c r="E28" s="78"/>
      <c r="F28" s="78"/>
      <c r="G28" s="56"/>
      <c r="H28" s="53" t="s">
        <v>113</v>
      </c>
      <c r="I28" s="56" t="s">
        <v>114</v>
      </c>
      <c r="J28" s="56"/>
      <c r="K28" s="56"/>
      <c r="L28" s="56" t="s">
        <v>116</v>
      </c>
      <c r="M28" s="53" t="s">
        <v>54</v>
      </c>
      <c r="N28" s="53"/>
      <c r="O28" s="56"/>
      <c r="P28" s="56" t="s">
        <v>117</v>
      </c>
      <c r="Q28" s="56" t="s">
        <v>118</v>
      </c>
      <c r="R28" s="80" t="s">
        <v>112</v>
      </c>
      <c r="S28" s="81" t="s">
        <v>112</v>
      </c>
      <c r="T28" s="31"/>
      <c r="U28" s="31"/>
      <c r="V28" s="31"/>
      <c r="W28" s="31"/>
      <c r="X28" s="31"/>
      <c r="Y28" s="31"/>
      <c r="Z28" s="31"/>
      <c r="AA28" s="31"/>
      <c r="AB28" s="31"/>
      <c r="AC28" s="31"/>
    </row>
    <row r="29" spans="1:29" ht="19.5" customHeight="1">
      <c r="A29" s="31"/>
      <c r="B29" s="82"/>
      <c r="C29" s="31"/>
      <c r="D29" s="83"/>
      <c r="E29" s="78"/>
      <c r="F29" s="78"/>
      <c r="G29" s="56"/>
      <c r="H29" s="53" t="s">
        <v>124</v>
      </c>
      <c r="I29" s="56" t="s">
        <v>125</v>
      </c>
      <c r="J29" s="56"/>
      <c r="K29" s="56"/>
      <c r="L29" s="56" t="s">
        <v>126</v>
      </c>
      <c r="M29" s="53" t="s">
        <v>54</v>
      </c>
      <c r="N29" s="53"/>
      <c r="O29" s="56"/>
      <c r="P29" s="56" t="s">
        <v>117</v>
      </c>
      <c r="Q29" s="56" t="s">
        <v>118</v>
      </c>
      <c r="R29" s="80" t="s">
        <v>75</v>
      </c>
      <c r="S29" s="81" t="s">
        <v>75</v>
      </c>
      <c r="T29" s="31"/>
      <c r="U29" s="31"/>
      <c r="V29" s="31"/>
      <c r="W29" s="31"/>
      <c r="X29" s="31"/>
      <c r="Y29" s="31"/>
      <c r="Z29" s="31"/>
      <c r="AA29" s="31"/>
      <c r="AB29" s="31"/>
      <c r="AC29" s="31"/>
    </row>
    <row r="30" spans="1:29" ht="19.5" customHeight="1">
      <c r="A30" s="31"/>
      <c r="B30" s="82"/>
      <c r="C30" s="31"/>
      <c r="D30" s="83"/>
      <c r="E30" s="78"/>
      <c r="F30" s="78"/>
      <c r="G30" s="56"/>
      <c r="H30" s="53" t="s">
        <v>127</v>
      </c>
      <c r="I30" s="56" t="s">
        <v>128</v>
      </c>
      <c r="J30" s="56"/>
      <c r="K30" s="56"/>
      <c r="L30" s="56" t="s">
        <v>129</v>
      </c>
      <c r="M30" s="53" t="s">
        <v>54</v>
      </c>
      <c r="N30" s="53"/>
      <c r="O30" s="56"/>
      <c r="P30" s="56" t="s">
        <v>112</v>
      </c>
      <c r="Q30" s="56" t="s">
        <v>112</v>
      </c>
      <c r="R30" s="80" t="s">
        <v>112</v>
      </c>
      <c r="S30" s="81" t="s">
        <v>112</v>
      </c>
      <c r="T30" s="31"/>
      <c r="U30" s="31"/>
      <c r="V30" s="31"/>
      <c r="W30" s="31"/>
      <c r="X30" s="31"/>
      <c r="Y30" s="31"/>
      <c r="Z30" s="31"/>
      <c r="AA30" s="31"/>
      <c r="AB30" s="31"/>
      <c r="AC30" s="31"/>
    </row>
    <row r="31" spans="1:29" ht="19.5" customHeight="1">
      <c r="A31" s="31"/>
      <c r="B31" s="82"/>
      <c r="C31" s="31"/>
      <c r="D31" s="83"/>
      <c r="E31" s="78"/>
      <c r="F31" s="78"/>
      <c r="G31" s="56"/>
      <c r="H31" s="53"/>
      <c r="I31" s="56"/>
      <c r="J31" s="78"/>
      <c r="K31" s="56"/>
      <c r="L31" s="56"/>
      <c r="M31" s="53"/>
      <c r="N31" s="53"/>
      <c r="O31" s="56"/>
      <c r="P31" s="56"/>
      <c r="Q31" s="56"/>
      <c r="R31" s="80"/>
      <c r="S31" s="81"/>
      <c r="T31" s="31"/>
      <c r="U31" s="31"/>
      <c r="V31" s="31"/>
      <c r="W31" s="31"/>
      <c r="X31" s="31"/>
      <c r="Y31" s="31"/>
      <c r="Z31" s="31"/>
      <c r="AA31" s="31"/>
      <c r="AB31" s="31"/>
      <c r="AC31" s="31"/>
    </row>
    <row r="32" spans="1:29" ht="19.5" customHeight="1">
      <c r="A32" s="31"/>
      <c r="B32" s="82"/>
      <c r="C32" s="31"/>
      <c r="D32" s="83" t="s">
        <v>130</v>
      </c>
      <c r="E32" s="78"/>
      <c r="F32" s="78"/>
      <c r="G32" s="56"/>
      <c r="H32" s="53" t="s">
        <v>131</v>
      </c>
      <c r="I32" s="56" t="s">
        <v>132</v>
      </c>
      <c r="J32" s="56"/>
      <c r="K32" s="56"/>
      <c r="L32" s="56" t="s">
        <v>133</v>
      </c>
      <c r="M32" s="53" t="s">
        <v>54</v>
      </c>
      <c r="N32" s="53"/>
      <c r="O32" s="56"/>
      <c r="P32" s="56" t="s">
        <v>69</v>
      </c>
      <c r="Q32" s="56" t="s">
        <v>112</v>
      </c>
      <c r="R32" s="80" t="s">
        <v>112</v>
      </c>
      <c r="S32" s="81" t="s">
        <v>112</v>
      </c>
      <c r="T32" s="31"/>
      <c r="U32" s="31"/>
      <c r="V32" s="31"/>
      <c r="W32" s="31"/>
      <c r="X32" s="31"/>
      <c r="Y32" s="31"/>
      <c r="Z32" s="31"/>
      <c r="AA32" s="31"/>
      <c r="AB32" s="31"/>
      <c r="AC32" s="31"/>
    </row>
    <row r="33" spans="1:29" ht="19.5" customHeight="1">
      <c r="A33" s="31"/>
      <c r="B33" s="82"/>
      <c r="C33" s="31"/>
      <c r="D33" s="83" t="s">
        <v>130</v>
      </c>
      <c r="E33" s="78"/>
      <c r="F33" s="78"/>
      <c r="G33" s="56"/>
      <c r="H33" s="53" t="s">
        <v>131</v>
      </c>
      <c r="I33" s="56" t="s">
        <v>132</v>
      </c>
      <c r="J33" s="56"/>
      <c r="K33" s="56"/>
      <c r="L33" s="56" t="s">
        <v>133</v>
      </c>
      <c r="M33" s="53" t="s">
        <v>54</v>
      </c>
      <c r="N33" s="53"/>
      <c r="O33" s="56"/>
      <c r="P33" s="56" t="s">
        <v>69</v>
      </c>
      <c r="Q33" s="56" t="s">
        <v>112</v>
      </c>
      <c r="R33" s="80" t="s">
        <v>112</v>
      </c>
      <c r="S33" s="81" t="s">
        <v>112</v>
      </c>
      <c r="T33" s="31"/>
      <c r="U33" s="31"/>
      <c r="V33" s="31"/>
      <c r="W33" s="31"/>
      <c r="X33" s="31"/>
      <c r="Y33" s="31"/>
      <c r="Z33" s="31"/>
      <c r="AA33" s="31"/>
      <c r="AB33" s="31"/>
      <c r="AC33" s="31"/>
    </row>
    <row r="34" spans="1:29" ht="19.5" customHeight="1">
      <c r="A34" s="31"/>
      <c r="B34" s="82"/>
      <c r="C34" s="31"/>
      <c r="D34" s="83"/>
      <c r="E34" s="78"/>
      <c r="F34" s="78"/>
      <c r="G34" s="56"/>
      <c r="H34" s="53" t="s">
        <v>134</v>
      </c>
      <c r="I34" s="56" t="s">
        <v>107</v>
      </c>
      <c r="J34" s="56"/>
      <c r="K34" s="56"/>
      <c r="L34" s="56" t="s">
        <v>135</v>
      </c>
      <c r="M34" s="53" t="s">
        <v>54</v>
      </c>
      <c r="N34" s="53"/>
      <c r="O34" s="56"/>
      <c r="P34" s="56" t="s">
        <v>112</v>
      </c>
      <c r="Q34" s="56" t="s">
        <v>112</v>
      </c>
      <c r="R34" s="80" t="s">
        <v>112</v>
      </c>
      <c r="S34" s="81" t="s">
        <v>112</v>
      </c>
      <c r="T34" s="31"/>
      <c r="U34" s="31"/>
      <c r="V34" s="31"/>
      <c r="W34" s="31"/>
      <c r="X34" s="31"/>
      <c r="Y34" s="31"/>
      <c r="Z34" s="31"/>
      <c r="AA34" s="31"/>
      <c r="AB34" s="31"/>
      <c r="AC34" s="31"/>
    </row>
    <row r="35" spans="1:29" ht="19.5" customHeight="1">
      <c r="A35" s="31"/>
      <c r="B35" s="82"/>
      <c r="C35" s="31"/>
      <c r="D35" s="77" t="s">
        <v>60</v>
      </c>
      <c r="E35" s="78"/>
      <c r="F35" s="78"/>
      <c r="G35" s="56"/>
      <c r="H35" s="53" t="s">
        <v>136</v>
      </c>
      <c r="I35" s="56" t="s">
        <v>107</v>
      </c>
      <c r="J35" s="56"/>
      <c r="K35" s="56"/>
      <c r="L35" s="56" t="s">
        <v>137</v>
      </c>
      <c r="M35" s="53" t="s">
        <v>54</v>
      </c>
      <c r="N35" s="53"/>
      <c r="O35" s="56"/>
      <c r="P35" s="56" t="s">
        <v>69</v>
      </c>
      <c r="Q35" s="56" t="s">
        <v>112</v>
      </c>
      <c r="R35" s="80" t="s">
        <v>112</v>
      </c>
      <c r="S35" s="81" t="s">
        <v>112</v>
      </c>
      <c r="T35" s="31"/>
      <c r="U35" s="31"/>
      <c r="V35" s="31"/>
      <c r="W35" s="31"/>
      <c r="X35" s="31"/>
      <c r="Y35" s="31"/>
      <c r="Z35" s="31"/>
      <c r="AA35" s="31"/>
      <c r="AB35" s="31"/>
      <c r="AC35" s="31"/>
    </row>
    <row r="36" spans="1:29" ht="19.5" customHeight="1">
      <c r="A36" s="31"/>
      <c r="B36" s="82"/>
      <c r="C36" s="31"/>
      <c r="D36" s="83"/>
      <c r="E36" s="78"/>
      <c r="F36" s="78"/>
      <c r="G36" s="56"/>
      <c r="H36" s="79" t="s">
        <v>138</v>
      </c>
      <c r="I36" s="56" t="s">
        <v>139</v>
      </c>
      <c r="J36" s="78"/>
      <c r="K36" s="56"/>
      <c r="L36" s="56" t="s">
        <v>140</v>
      </c>
      <c r="M36" s="53" t="s">
        <v>54</v>
      </c>
      <c r="N36" s="53"/>
      <c r="O36" s="56"/>
      <c r="P36" s="56" t="s">
        <v>117</v>
      </c>
      <c r="Q36" s="56" t="s">
        <v>118</v>
      </c>
      <c r="R36" s="80" t="s">
        <v>141</v>
      </c>
      <c r="S36" s="81" t="s">
        <v>141</v>
      </c>
      <c r="T36" s="31"/>
      <c r="U36" s="31"/>
      <c r="V36" s="31"/>
      <c r="W36" s="31"/>
      <c r="X36" s="31"/>
      <c r="Y36" s="31"/>
      <c r="Z36" s="31"/>
      <c r="AA36" s="31"/>
      <c r="AB36" s="31"/>
      <c r="AC36" s="31"/>
    </row>
    <row r="37" spans="1:29" ht="19.5" customHeight="1">
      <c r="A37" s="31"/>
      <c r="B37" s="82"/>
      <c r="C37" s="31"/>
      <c r="D37" s="83"/>
      <c r="E37" s="78"/>
      <c r="F37" s="78"/>
      <c r="G37" s="56"/>
      <c r="H37" s="53"/>
      <c r="I37" s="56"/>
      <c r="J37" s="56"/>
      <c r="K37" s="56"/>
      <c r="L37" s="56"/>
      <c r="M37" s="53"/>
      <c r="N37" s="53"/>
      <c r="O37" s="56"/>
      <c r="P37" s="56"/>
      <c r="Q37" s="56"/>
      <c r="R37" s="80"/>
      <c r="S37" s="81"/>
      <c r="T37" s="31"/>
      <c r="U37" s="31"/>
      <c r="V37" s="31"/>
      <c r="W37" s="31"/>
      <c r="X37" s="31"/>
      <c r="Y37" s="31"/>
      <c r="Z37" s="31"/>
      <c r="AA37" s="31"/>
      <c r="AB37" s="31"/>
      <c r="AC37" s="31"/>
    </row>
    <row r="38" spans="1:29" ht="19.5" customHeight="1">
      <c r="A38" s="31"/>
      <c r="B38" s="82"/>
      <c r="C38" s="31"/>
      <c r="D38" s="83"/>
      <c r="E38" s="78"/>
      <c r="F38" s="78"/>
      <c r="G38" s="56"/>
      <c r="H38" s="53" t="s">
        <v>142</v>
      </c>
      <c r="I38" s="56" t="s">
        <v>143</v>
      </c>
      <c r="J38" s="56"/>
      <c r="K38" s="56"/>
      <c r="L38" s="56" t="s">
        <v>144</v>
      </c>
      <c r="M38" s="53" t="s">
        <v>54</v>
      </c>
      <c r="N38" s="53"/>
      <c r="O38" s="56"/>
      <c r="P38" s="56" t="s">
        <v>69</v>
      </c>
      <c r="Q38" s="56" t="s">
        <v>117</v>
      </c>
      <c r="R38" s="80" t="s">
        <v>75</v>
      </c>
      <c r="S38" s="81" t="s">
        <v>75</v>
      </c>
      <c r="T38" s="31"/>
      <c r="U38" s="31"/>
      <c r="V38" s="31"/>
      <c r="W38" s="31"/>
      <c r="X38" s="31"/>
      <c r="Y38" s="31"/>
      <c r="Z38" s="31"/>
      <c r="AA38" s="31"/>
      <c r="AB38" s="31"/>
      <c r="AC38" s="31"/>
    </row>
    <row r="39" spans="1:29" ht="19.5" customHeight="1">
      <c r="A39" s="31"/>
      <c r="B39" s="82"/>
      <c r="C39" s="31"/>
      <c r="D39" s="83"/>
      <c r="E39" s="78"/>
      <c r="F39" s="78"/>
      <c r="G39" s="56"/>
      <c r="H39" s="53" t="s">
        <v>145</v>
      </c>
      <c r="I39" s="56" t="s">
        <v>143</v>
      </c>
      <c r="J39" s="56"/>
      <c r="K39" s="56"/>
      <c r="L39" s="56" t="s">
        <v>146</v>
      </c>
      <c r="M39" s="53" t="s">
        <v>54</v>
      </c>
      <c r="N39" s="53"/>
      <c r="O39" s="56"/>
      <c r="P39" s="56" t="s">
        <v>69</v>
      </c>
      <c r="Q39" s="56" t="s">
        <v>117</v>
      </c>
      <c r="R39" s="80" t="s">
        <v>75</v>
      </c>
      <c r="S39" s="81" t="s">
        <v>75</v>
      </c>
      <c r="T39" s="31"/>
      <c r="U39" s="31"/>
      <c r="V39" s="31"/>
      <c r="W39" s="31"/>
      <c r="X39" s="31"/>
      <c r="Y39" s="31"/>
      <c r="Z39" s="31"/>
      <c r="AA39" s="31"/>
      <c r="AB39" s="31"/>
      <c r="AC39" s="31"/>
    </row>
    <row r="40" spans="1:29" ht="19.5" customHeight="1">
      <c r="A40" s="31"/>
      <c r="B40" s="82"/>
      <c r="C40" s="31"/>
      <c r="D40" s="83"/>
      <c r="E40" s="78"/>
      <c r="F40" s="78"/>
      <c r="G40" s="56"/>
      <c r="H40" s="53"/>
      <c r="I40" s="56"/>
      <c r="J40" s="56"/>
      <c r="K40" s="56"/>
      <c r="L40" s="53"/>
      <c r="M40" s="56"/>
      <c r="N40" s="53"/>
      <c r="O40" s="53"/>
      <c r="P40" s="56"/>
      <c r="Q40" s="56"/>
      <c r="R40" s="56"/>
      <c r="S40" s="81"/>
      <c r="T40" s="31"/>
      <c r="U40" s="31"/>
      <c r="V40" s="31"/>
      <c r="W40" s="31"/>
      <c r="X40" s="31"/>
      <c r="Y40" s="31"/>
      <c r="Z40" s="31"/>
      <c r="AA40" s="31"/>
      <c r="AB40" s="31"/>
      <c r="AC40" s="31"/>
    </row>
    <row r="41" spans="1:29" ht="19.5" customHeight="1">
      <c r="A41" s="31"/>
      <c r="B41" s="82"/>
      <c r="C41" s="31"/>
      <c r="D41" s="83"/>
      <c r="E41" s="78"/>
      <c r="F41" s="78"/>
      <c r="G41" s="56"/>
      <c r="H41" s="53"/>
      <c r="I41" s="56"/>
      <c r="J41" s="56"/>
      <c r="K41" s="56"/>
      <c r="L41" s="53"/>
      <c r="M41" s="56"/>
      <c r="N41" s="79"/>
      <c r="O41" s="53"/>
      <c r="P41" s="78"/>
      <c r="Q41" s="56"/>
      <c r="R41" s="56"/>
      <c r="S41" s="81"/>
      <c r="T41" s="31"/>
      <c r="U41" s="31"/>
      <c r="V41" s="31"/>
      <c r="W41" s="31"/>
      <c r="X41" s="31"/>
      <c r="Y41" s="31"/>
      <c r="Z41" s="31"/>
      <c r="AA41" s="31"/>
      <c r="AB41" s="31"/>
      <c r="AC41" s="31"/>
    </row>
    <row r="42" spans="1:29" ht="19.5" customHeight="1">
      <c r="A42" s="31"/>
      <c r="B42" s="82"/>
      <c r="C42" s="31"/>
      <c r="D42" s="83" t="s">
        <v>147</v>
      </c>
      <c r="E42" s="78"/>
      <c r="F42" s="78"/>
      <c r="G42" s="56"/>
      <c r="H42" s="53"/>
      <c r="I42" s="56"/>
      <c r="J42" s="56"/>
      <c r="K42" s="56"/>
      <c r="L42" s="53"/>
      <c r="M42" s="56"/>
      <c r="N42" s="53"/>
      <c r="O42" s="53"/>
      <c r="P42" s="56"/>
      <c r="Q42" s="56"/>
      <c r="R42" s="56"/>
      <c r="S42" s="81"/>
      <c r="T42" s="31"/>
      <c r="U42" s="31"/>
      <c r="V42" s="31"/>
      <c r="W42" s="31"/>
      <c r="X42" s="31"/>
      <c r="Y42" s="31"/>
      <c r="Z42" s="31"/>
      <c r="AA42" s="31"/>
      <c r="AB42" s="31"/>
      <c r="AC42" s="31"/>
    </row>
    <row r="43" spans="1:29" ht="19.5" customHeight="1">
      <c r="A43" s="31"/>
      <c r="B43" s="82"/>
      <c r="C43" s="31"/>
      <c r="D43" s="83" t="s">
        <v>148</v>
      </c>
      <c r="E43" s="78"/>
      <c r="F43" s="78"/>
      <c r="G43" s="56"/>
      <c r="H43" s="53"/>
      <c r="I43" s="56"/>
      <c r="J43" s="56"/>
      <c r="K43" s="56"/>
      <c r="L43" s="53"/>
      <c r="M43" s="56"/>
      <c r="N43" s="53"/>
      <c r="O43" s="53"/>
      <c r="P43" s="56"/>
      <c r="Q43" s="56"/>
      <c r="R43" s="56"/>
      <c r="S43" s="81"/>
      <c r="T43" s="31"/>
      <c r="U43" s="31"/>
      <c r="V43" s="31"/>
      <c r="W43" s="31"/>
      <c r="X43" s="31"/>
      <c r="Y43" s="31"/>
      <c r="Z43" s="31"/>
      <c r="AA43" s="31"/>
      <c r="AB43" s="31"/>
      <c r="AC43" s="31"/>
    </row>
    <row r="44" spans="1:29" ht="19.5" customHeight="1">
      <c r="A44" s="31"/>
      <c r="B44" s="82"/>
      <c r="C44" s="31"/>
      <c r="D44" s="83"/>
      <c r="E44" s="78"/>
      <c r="F44" s="78"/>
      <c r="G44" s="56"/>
      <c r="H44" s="53"/>
      <c r="I44" s="56"/>
      <c r="J44" s="56"/>
      <c r="K44" s="56"/>
      <c r="L44" s="53"/>
      <c r="M44" s="56"/>
      <c r="N44" s="53"/>
      <c r="O44" s="53"/>
      <c r="P44" s="56"/>
      <c r="Q44" s="56"/>
      <c r="R44" s="56"/>
      <c r="S44" s="81"/>
      <c r="T44" s="31"/>
      <c r="U44" s="31"/>
      <c r="V44" s="31"/>
      <c r="W44" s="31"/>
      <c r="X44" s="31"/>
      <c r="Y44" s="31"/>
      <c r="Z44" s="31"/>
      <c r="AA44" s="31"/>
      <c r="AB44" s="31"/>
      <c r="AC44" s="31"/>
    </row>
    <row r="45" spans="1:29" ht="18.75" customHeight="1">
      <c r="A45" s="31"/>
      <c r="B45" s="132"/>
      <c r="C45" s="31"/>
      <c r="D45" s="83"/>
      <c r="E45" s="78"/>
      <c r="F45" s="78"/>
      <c r="G45" s="56"/>
      <c r="H45" s="53"/>
      <c r="I45" s="56"/>
      <c r="J45" s="56"/>
      <c r="K45" s="56"/>
      <c r="L45" s="53"/>
      <c r="M45" s="56"/>
      <c r="N45" s="53"/>
      <c r="O45" s="53"/>
      <c r="P45" s="56"/>
      <c r="Q45" s="56"/>
      <c r="R45" s="56"/>
      <c r="S45" s="81"/>
      <c r="T45" s="31"/>
      <c r="U45" s="31"/>
      <c r="V45" s="31"/>
      <c r="W45" s="31"/>
      <c r="X45" s="31"/>
      <c r="Y45" s="31"/>
      <c r="Z45" s="31"/>
      <c r="AA45" s="31"/>
      <c r="AB45" s="31"/>
      <c r="AC45" s="31"/>
    </row>
    <row r="46" spans="1:29" ht="4.5" customHeight="1">
      <c r="A46" s="31"/>
      <c r="B46" s="33"/>
      <c r="C46" s="31"/>
      <c r="D46" s="133"/>
      <c r="E46" s="62"/>
      <c r="F46" s="62"/>
      <c r="G46" s="62"/>
      <c r="H46" s="61"/>
      <c r="I46" s="62"/>
      <c r="J46" s="62"/>
      <c r="K46" s="62"/>
      <c r="L46" s="61"/>
      <c r="M46" s="62"/>
      <c r="N46" s="61"/>
      <c r="O46" s="61"/>
      <c r="P46" s="62"/>
      <c r="Q46" s="62"/>
      <c r="R46" s="62"/>
      <c r="S46" s="134"/>
      <c r="T46" s="31"/>
      <c r="U46" s="31"/>
      <c r="V46" s="31"/>
      <c r="W46" s="31"/>
      <c r="X46" s="31"/>
      <c r="Y46" s="31"/>
      <c r="Z46" s="31"/>
      <c r="AA46" s="31"/>
      <c r="AB46" s="31"/>
      <c r="AC46" s="31"/>
    </row>
    <row r="47" spans="1:29" ht="18" customHeight="1">
      <c r="A47" s="31"/>
      <c r="B47" s="31"/>
      <c r="C47" s="31"/>
      <c r="D47" s="68"/>
      <c r="E47" s="31"/>
      <c r="F47" s="31"/>
      <c r="G47" s="31"/>
      <c r="H47" s="31"/>
      <c r="I47" s="31"/>
      <c r="J47" s="31"/>
      <c r="K47" s="70"/>
      <c r="L47" s="70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</row>
    <row r="48" spans="1:29" ht="21.75" customHeight="1">
      <c r="A48" s="31"/>
      <c r="B48" s="11" t="s">
        <v>149</v>
      </c>
      <c r="C48" s="31"/>
      <c r="D48" s="135" t="s">
        <v>150</v>
      </c>
      <c r="E48" s="137">
        <f>COUNTIF(D13:D46,"*")-COUNTIF(D13:D46,"*aca*")</f>
        <v>12</v>
      </c>
      <c r="F48" s="31"/>
      <c r="G48" s="31"/>
      <c r="H48" s="31"/>
      <c r="I48" s="138" t="s">
        <v>151</v>
      </c>
      <c r="J48" s="140">
        <f>COUNTIF(J14:J45,"oui")+COUNTIF(J14:J45,"o")</f>
        <v>0</v>
      </c>
      <c r="K48" s="70"/>
      <c r="L48" s="135" t="s">
        <v>152</v>
      </c>
      <c r="M48" s="137">
        <f>COUNTIF(M$13:M$46,"*chalok*")</f>
        <v>15</v>
      </c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</row>
    <row r="49" spans="1:29" ht="21.75" customHeight="1">
      <c r="A49" s="31"/>
      <c r="B49" s="31"/>
      <c r="C49" s="31"/>
      <c r="D49" s="141" t="s">
        <v>153</v>
      </c>
      <c r="E49" s="142">
        <f>COUNTIF(H13:H46,"*")</f>
        <v>20</v>
      </c>
      <c r="F49" s="31"/>
      <c r="G49" s="31"/>
      <c r="H49" s="31"/>
      <c r="I49" s="31"/>
      <c r="J49" s="31"/>
      <c r="K49" s="70"/>
      <c r="L49" s="143" t="s">
        <v>154</v>
      </c>
      <c r="M49" s="144">
        <f>COUNTIF(M$13:M$46,"*sairee*")</f>
        <v>0</v>
      </c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</row>
    <row r="50" spans="1:29" ht="21.75" customHeight="1">
      <c r="A50" s="31"/>
      <c r="B50" s="31"/>
      <c r="C50" s="70"/>
      <c r="D50" s="68"/>
      <c r="E50" s="31"/>
      <c r="F50" s="31"/>
      <c r="G50" s="31"/>
      <c r="H50" s="31"/>
      <c r="I50" s="31"/>
      <c r="J50" s="31"/>
      <c r="K50" s="31"/>
      <c r="L50" s="141" t="s">
        <v>155</v>
      </c>
      <c r="M50" s="142">
        <f>COUNTIF(M$13:M$46,"*haad*")</f>
        <v>5</v>
      </c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</row>
    <row r="51" spans="1:29" ht="19.5" customHeight="1">
      <c r="A51" s="31"/>
      <c r="B51" s="31"/>
      <c r="C51" s="31"/>
      <c r="D51" s="68"/>
      <c r="E51" s="31"/>
      <c r="F51" s="31"/>
      <c r="G51" s="31"/>
      <c r="H51" s="31"/>
      <c r="I51" s="31"/>
      <c r="J51" s="31"/>
      <c r="K51" s="70"/>
      <c r="L51" s="70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</row>
    <row r="52" spans="1:29" ht="19.5" customHeight="1">
      <c r="A52" s="31"/>
      <c r="B52" s="31"/>
      <c r="C52" s="31"/>
      <c r="D52" s="68"/>
      <c r="E52" s="31"/>
      <c r="F52" s="31"/>
      <c r="G52" s="31"/>
      <c r="H52" s="31"/>
      <c r="I52" s="31"/>
      <c r="J52" s="31"/>
      <c r="K52" s="70"/>
      <c r="L52" s="70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</row>
    <row r="53" spans="1:29" ht="37.5" customHeight="1">
      <c r="A53" s="31"/>
      <c r="B53" s="182" t="s">
        <v>156</v>
      </c>
      <c r="C53" s="167"/>
      <c r="D53" s="167"/>
      <c r="E53" s="167"/>
      <c r="F53" s="167"/>
      <c r="G53" s="167"/>
      <c r="H53" s="167"/>
      <c r="I53" s="167"/>
      <c r="J53" s="167"/>
      <c r="K53" s="167"/>
      <c r="L53" s="167"/>
      <c r="M53" s="167"/>
      <c r="N53" s="167"/>
      <c r="O53" s="167"/>
      <c r="P53" s="167"/>
      <c r="Q53" s="167"/>
      <c r="R53" s="167"/>
      <c r="S53" s="167"/>
      <c r="T53" s="31"/>
      <c r="U53" s="31"/>
      <c r="V53" s="31"/>
      <c r="W53" s="31"/>
      <c r="X53" s="31"/>
      <c r="Y53" s="31"/>
      <c r="Z53" s="31"/>
      <c r="AA53" s="31"/>
      <c r="AB53" s="31"/>
      <c r="AC53" s="31"/>
    </row>
    <row r="54" spans="1:29" ht="12.75" customHeight="1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3"/>
      <c r="P54" s="33"/>
      <c r="Q54" s="33"/>
      <c r="R54" s="33"/>
      <c r="S54" s="33"/>
      <c r="T54" s="31"/>
      <c r="U54" s="31"/>
      <c r="V54" s="31"/>
      <c r="W54" s="31"/>
      <c r="X54" s="31"/>
      <c r="Y54" s="31"/>
      <c r="Z54" s="31"/>
      <c r="AA54" s="31"/>
      <c r="AB54" s="31"/>
      <c r="AC54" s="31"/>
    </row>
    <row r="55" spans="1:29" ht="30" customHeight="1">
      <c r="A55" s="31"/>
      <c r="B55" s="31"/>
      <c r="C55" s="31"/>
      <c r="D55" s="166" t="s">
        <v>157</v>
      </c>
      <c r="E55" s="167"/>
      <c r="F55" s="167"/>
      <c r="G55" s="167"/>
      <c r="H55" s="167"/>
      <c r="I55" s="167"/>
      <c r="J55" s="167"/>
      <c r="K55" s="167"/>
      <c r="L55" s="167"/>
      <c r="M55" s="167"/>
      <c r="N55" s="168"/>
      <c r="O55" s="31"/>
      <c r="P55" s="170" t="s">
        <v>31</v>
      </c>
      <c r="Q55" s="171"/>
      <c r="R55" s="174">
        <f>COUNTIF(D60:D91,"*")-COUNTIF(D60:D91,"*aca*")+COUNTIF(H60:H91,"*")</f>
        <v>0</v>
      </c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</row>
    <row r="56" spans="1:29" ht="16.5" customHeight="1">
      <c r="A56" s="31"/>
      <c r="B56" s="33"/>
      <c r="C56" s="31"/>
      <c r="D56" s="176" t="s">
        <v>20</v>
      </c>
      <c r="E56" s="167"/>
      <c r="F56" s="167"/>
      <c r="G56" s="167"/>
      <c r="H56" s="167"/>
      <c r="I56" s="176" t="s">
        <v>21</v>
      </c>
      <c r="J56" s="167"/>
      <c r="K56" s="167"/>
      <c r="L56" s="167"/>
      <c r="M56" s="167"/>
      <c r="N56" s="168"/>
      <c r="O56" s="31"/>
      <c r="P56" s="172"/>
      <c r="Q56" s="173"/>
      <c r="R56" s="175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</row>
    <row r="57" spans="1:29" ht="19.5" customHeight="1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</row>
    <row r="58" spans="1:29" ht="23.25" customHeight="1">
      <c r="A58" s="70"/>
      <c r="B58" s="71" t="s">
        <v>37</v>
      </c>
      <c r="C58" s="70"/>
      <c r="D58" s="44" t="s">
        <v>38</v>
      </c>
      <c r="E58" s="72" t="s">
        <v>39</v>
      </c>
      <c r="F58" s="46" t="s">
        <v>40</v>
      </c>
      <c r="G58" s="46" t="s">
        <v>41</v>
      </c>
      <c r="H58" s="46" t="s">
        <v>42</v>
      </c>
      <c r="I58" s="46" t="s">
        <v>43</v>
      </c>
      <c r="J58" s="46" t="s">
        <v>44</v>
      </c>
      <c r="K58" s="46" t="s">
        <v>45</v>
      </c>
      <c r="L58" s="46" t="s">
        <v>25</v>
      </c>
      <c r="M58" s="46" t="s">
        <v>27</v>
      </c>
      <c r="N58" s="46" t="s">
        <v>46</v>
      </c>
      <c r="O58" s="46" t="s">
        <v>47</v>
      </c>
      <c r="P58" s="46" t="s">
        <v>28</v>
      </c>
      <c r="Q58" s="46" t="s">
        <v>29</v>
      </c>
      <c r="R58" s="46" t="s">
        <v>30</v>
      </c>
      <c r="S58" s="73" t="s">
        <v>48</v>
      </c>
      <c r="T58" s="70"/>
      <c r="U58" s="70"/>
      <c r="V58" s="70"/>
      <c r="W58" s="70"/>
      <c r="X58" s="70"/>
      <c r="Y58" s="70"/>
      <c r="Z58" s="70"/>
      <c r="AA58" s="70"/>
      <c r="AB58" s="70"/>
      <c r="AC58" s="70"/>
    </row>
    <row r="59" spans="1:29" ht="7.5" customHeight="1">
      <c r="A59" s="31"/>
      <c r="B59" s="33"/>
      <c r="C59" s="31"/>
      <c r="D59" s="47"/>
      <c r="E59" s="49"/>
      <c r="F59" s="49"/>
      <c r="G59" s="49"/>
      <c r="H59" s="48"/>
      <c r="I59" s="49"/>
      <c r="J59" s="49"/>
      <c r="K59" s="49"/>
      <c r="L59" s="48"/>
      <c r="M59" s="49"/>
      <c r="N59" s="48"/>
      <c r="O59" s="48"/>
      <c r="P59" s="49"/>
      <c r="Q59" s="49"/>
      <c r="R59" s="49"/>
      <c r="S59" s="74"/>
      <c r="T59" s="31"/>
      <c r="U59" s="31"/>
      <c r="V59" s="31"/>
      <c r="W59" s="31"/>
      <c r="X59" s="31"/>
      <c r="Y59" s="31"/>
      <c r="Z59" s="31"/>
      <c r="AA59" s="31"/>
      <c r="AB59" s="31"/>
      <c r="AC59" s="31"/>
    </row>
    <row r="60" spans="1:29" ht="19.5" customHeight="1">
      <c r="A60" s="75"/>
      <c r="B60" s="76"/>
      <c r="C60" s="31"/>
      <c r="D60" s="77"/>
      <c r="E60" s="52"/>
      <c r="F60" s="52"/>
      <c r="G60" s="56"/>
      <c r="H60" s="51"/>
      <c r="I60" s="52"/>
      <c r="J60" s="52"/>
      <c r="K60" s="56"/>
      <c r="L60" s="53"/>
      <c r="M60" s="52"/>
      <c r="N60" s="51"/>
      <c r="O60" s="53"/>
      <c r="P60" s="52"/>
      <c r="Q60" s="56"/>
      <c r="R60" s="52"/>
      <c r="S60" s="81"/>
      <c r="T60" s="31"/>
      <c r="U60" s="31"/>
      <c r="V60" s="31"/>
      <c r="W60" s="31"/>
      <c r="X60" s="31"/>
      <c r="Y60" s="31"/>
      <c r="Z60" s="31"/>
      <c r="AA60" s="31"/>
      <c r="AB60" s="31"/>
      <c r="AC60" s="31"/>
    </row>
    <row r="61" spans="1:29" ht="19.5" customHeight="1">
      <c r="A61" s="31"/>
      <c r="B61" s="82"/>
      <c r="C61" s="31"/>
      <c r="D61" s="77"/>
      <c r="E61" s="52"/>
      <c r="F61" s="52"/>
      <c r="G61" s="56"/>
      <c r="H61" s="53"/>
      <c r="I61" s="56"/>
      <c r="J61" s="56"/>
      <c r="K61" s="56"/>
      <c r="L61" s="57"/>
      <c r="M61" s="52"/>
      <c r="N61" s="51"/>
      <c r="O61" s="53"/>
      <c r="P61" s="56"/>
      <c r="Q61" s="56"/>
      <c r="R61" s="56"/>
      <c r="S61" s="81"/>
      <c r="T61" s="31"/>
      <c r="U61" s="31"/>
      <c r="V61" s="31"/>
      <c r="W61" s="31"/>
      <c r="X61" s="31"/>
      <c r="Y61" s="31"/>
      <c r="Z61" s="31"/>
      <c r="AA61" s="31"/>
      <c r="AB61" s="31"/>
      <c r="AC61" s="31"/>
    </row>
    <row r="62" spans="1:29" ht="19.5" customHeight="1">
      <c r="A62" s="31"/>
      <c r="B62" s="82"/>
      <c r="C62" s="31"/>
      <c r="D62" s="77"/>
      <c r="E62" s="52"/>
      <c r="F62" s="52"/>
      <c r="G62" s="56"/>
      <c r="H62" s="53"/>
      <c r="I62" s="56"/>
      <c r="J62" s="56"/>
      <c r="K62" s="56"/>
      <c r="L62" s="53"/>
      <c r="M62" s="52"/>
      <c r="N62" s="51"/>
      <c r="O62" s="53"/>
      <c r="P62" s="56"/>
      <c r="Q62" s="56"/>
      <c r="R62" s="56"/>
      <c r="S62" s="81"/>
      <c r="T62" s="31"/>
      <c r="U62" s="31"/>
      <c r="V62" s="31"/>
      <c r="W62" s="31"/>
      <c r="X62" s="31"/>
      <c r="Y62" s="31"/>
      <c r="Z62" s="31"/>
      <c r="AA62" s="31"/>
      <c r="AB62" s="31"/>
      <c r="AC62" s="31"/>
    </row>
    <row r="63" spans="1:29" ht="19.5" customHeight="1">
      <c r="A63" s="31"/>
      <c r="B63" s="82"/>
      <c r="C63" s="31"/>
      <c r="D63" s="77"/>
      <c r="E63" s="52"/>
      <c r="F63" s="52"/>
      <c r="G63" s="56"/>
      <c r="H63" s="53"/>
      <c r="I63" s="56"/>
      <c r="J63" s="56"/>
      <c r="K63" s="56"/>
      <c r="L63" s="53"/>
      <c r="M63" s="52"/>
      <c r="N63" s="53"/>
      <c r="O63" s="53"/>
      <c r="P63" s="56"/>
      <c r="Q63" s="56"/>
      <c r="R63" s="56"/>
      <c r="S63" s="81"/>
      <c r="T63" s="31"/>
      <c r="U63" s="31"/>
      <c r="V63" s="31"/>
      <c r="W63" s="31"/>
      <c r="X63" s="31"/>
      <c r="Y63" s="31"/>
      <c r="Z63" s="31"/>
      <c r="AA63" s="31"/>
      <c r="AB63" s="31"/>
      <c r="AC63" s="31"/>
    </row>
    <row r="64" spans="1:29" ht="19.5" customHeight="1">
      <c r="A64" s="31"/>
      <c r="B64" s="82"/>
      <c r="C64" s="31"/>
      <c r="D64" s="77"/>
      <c r="E64" s="52"/>
      <c r="F64" s="52"/>
      <c r="G64" s="56"/>
      <c r="H64" s="53"/>
      <c r="I64" s="56"/>
      <c r="J64" s="56"/>
      <c r="K64" s="56"/>
      <c r="L64" s="53"/>
      <c r="M64" s="52"/>
      <c r="N64" s="53"/>
      <c r="O64" s="53"/>
      <c r="P64" s="52" t="s">
        <v>56</v>
      </c>
      <c r="Q64" s="52" t="s">
        <v>57</v>
      </c>
      <c r="R64" s="52" t="s">
        <v>112</v>
      </c>
      <c r="S64" s="81"/>
      <c r="T64" s="31"/>
      <c r="U64" s="31"/>
      <c r="V64" s="31"/>
      <c r="W64" s="31"/>
      <c r="X64" s="31"/>
      <c r="Y64" s="31"/>
      <c r="Z64" s="31"/>
      <c r="AA64" s="31"/>
      <c r="AB64" s="31"/>
      <c r="AC64" s="31"/>
    </row>
    <row r="65" spans="1:29" ht="19.5" customHeight="1">
      <c r="A65" s="31"/>
      <c r="B65" s="82"/>
      <c r="C65" s="31"/>
      <c r="D65" s="77"/>
      <c r="E65" s="52"/>
      <c r="F65" s="52"/>
      <c r="G65" s="56"/>
      <c r="H65" s="53"/>
      <c r="I65" s="56"/>
      <c r="J65" s="56"/>
      <c r="K65" s="56"/>
      <c r="L65" s="53"/>
      <c r="M65" s="56"/>
      <c r="N65" s="53"/>
      <c r="O65" s="53"/>
      <c r="P65" s="56"/>
      <c r="Q65" s="56"/>
      <c r="R65" s="56"/>
      <c r="S65" s="81"/>
      <c r="T65" s="31"/>
      <c r="U65" s="31"/>
      <c r="V65" s="31"/>
      <c r="W65" s="31"/>
      <c r="X65" s="31"/>
      <c r="Y65" s="31"/>
      <c r="Z65" s="31"/>
      <c r="AA65" s="31"/>
      <c r="AB65" s="31"/>
      <c r="AC65" s="31"/>
    </row>
    <row r="66" spans="1:29" ht="19.5" customHeight="1">
      <c r="A66" s="31"/>
      <c r="B66" s="82"/>
      <c r="C66" s="31"/>
      <c r="D66" s="77"/>
      <c r="E66" s="52"/>
      <c r="F66" s="52"/>
      <c r="G66" s="56"/>
      <c r="H66" s="53"/>
      <c r="I66" s="56"/>
      <c r="J66" s="56"/>
      <c r="K66" s="56"/>
      <c r="L66" s="57"/>
      <c r="M66" s="56"/>
      <c r="N66" s="53"/>
      <c r="O66" s="53"/>
      <c r="P66" s="56"/>
      <c r="Q66" s="56"/>
      <c r="R66" s="56"/>
      <c r="S66" s="81"/>
      <c r="T66" s="31"/>
      <c r="U66" s="31"/>
      <c r="V66" s="31"/>
      <c r="W66" s="31"/>
      <c r="X66" s="31"/>
      <c r="Y66" s="31"/>
      <c r="Z66" s="31"/>
      <c r="AA66" s="31"/>
      <c r="AB66" s="31"/>
      <c r="AC66" s="31"/>
    </row>
    <row r="67" spans="1:29" ht="19.5" customHeight="1">
      <c r="A67" s="31"/>
      <c r="B67" s="82"/>
      <c r="C67" s="31"/>
      <c r="D67" s="77"/>
      <c r="E67" s="52"/>
      <c r="F67" s="52"/>
      <c r="G67" s="56"/>
      <c r="H67" s="53"/>
      <c r="I67" s="56"/>
      <c r="J67" s="56"/>
      <c r="K67" s="56"/>
      <c r="L67" s="57"/>
      <c r="M67" s="56"/>
      <c r="N67" s="53"/>
      <c r="O67" s="53"/>
      <c r="P67" s="56"/>
      <c r="Q67" s="56"/>
      <c r="R67" s="56"/>
      <c r="S67" s="81"/>
      <c r="T67" s="31"/>
      <c r="U67" s="31"/>
      <c r="V67" s="31"/>
      <c r="W67" s="31"/>
      <c r="X67" s="31"/>
      <c r="Y67" s="31"/>
      <c r="Z67" s="31"/>
      <c r="AA67" s="31"/>
      <c r="AB67" s="31"/>
      <c r="AC67" s="31"/>
    </row>
    <row r="68" spans="1:29" ht="19.5" customHeight="1">
      <c r="A68" s="31"/>
      <c r="B68" s="82"/>
      <c r="C68" s="31"/>
      <c r="D68" s="77"/>
      <c r="E68" s="52"/>
      <c r="F68" s="52"/>
      <c r="G68" s="56"/>
      <c r="H68" s="53"/>
      <c r="I68" s="56"/>
      <c r="J68" s="56"/>
      <c r="K68" s="56"/>
      <c r="L68" s="53"/>
      <c r="M68" s="56"/>
      <c r="N68" s="53"/>
      <c r="O68" s="53"/>
      <c r="P68" s="56"/>
      <c r="Q68" s="56"/>
      <c r="R68" s="56"/>
      <c r="S68" s="81"/>
      <c r="T68" s="31"/>
      <c r="U68" s="31"/>
      <c r="V68" s="31"/>
      <c r="W68" s="31"/>
      <c r="X68" s="31"/>
      <c r="Y68" s="31"/>
      <c r="Z68" s="31"/>
      <c r="AA68" s="31"/>
      <c r="AB68" s="31"/>
      <c r="AC68" s="31"/>
    </row>
    <row r="69" spans="1:29" ht="19.5" customHeight="1">
      <c r="A69" s="31"/>
      <c r="B69" s="82"/>
      <c r="C69" s="31"/>
      <c r="D69" s="77"/>
      <c r="E69" s="52"/>
      <c r="F69" s="52"/>
      <c r="G69" s="56"/>
      <c r="H69" s="53"/>
      <c r="I69" s="56"/>
      <c r="J69" s="56"/>
      <c r="K69" s="56"/>
      <c r="L69" s="53"/>
      <c r="M69" s="56"/>
      <c r="N69" s="53"/>
      <c r="O69" s="53"/>
      <c r="P69" s="56"/>
      <c r="Q69" s="56"/>
      <c r="R69" s="56"/>
      <c r="S69" s="81"/>
      <c r="T69" s="31"/>
      <c r="U69" s="31"/>
      <c r="V69" s="31"/>
      <c r="W69" s="31"/>
      <c r="X69" s="31"/>
      <c r="Y69" s="31"/>
      <c r="Z69" s="31"/>
      <c r="AA69" s="31"/>
      <c r="AB69" s="31"/>
      <c r="AC69" s="31"/>
    </row>
    <row r="70" spans="1:29" ht="19.5" customHeight="1">
      <c r="A70" s="31"/>
      <c r="B70" s="82"/>
      <c r="C70" s="31"/>
      <c r="D70" s="77"/>
      <c r="E70" s="52"/>
      <c r="F70" s="52"/>
      <c r="G70" s="56"/>
      <c r="H70" s="53"/>
      <c r="I70" s="56"/>
      <c r="J70" s="56"/>
      <c r="K70" s="56"/>
      <c r="L70" s="53"/>
      <c r="M70" s="56"/>
      <c r="N70" s="53"/>
      <c r="O70" s="53"/>
      <c r="P70" s="56"/>
      <c r="Q70" s="56"/>
      <c r="R70" s="56"/>
      <c r="S70" s="81"/>
      <c r="T70" s="31"/>
      <c r="U70" s="31"/>
      <c r="V70" s="31"/>
      <c r="W70" s="31"/>
      <c r="X70" s="31"/>
      <c r="Y70" s="31"/>
      <c r="Z70" s="31"/>
      <c r="AA70" s="31"/>
      <c r="AB70" s="31"/>
      <c r="AC70" s="31"/>
    </row>
    <row r="71" spans="1:29" ht="19.5" customHeight="1">
      <c r="A71" s="31"/>
      <c r="B71" s="82"/>
      <c r="C71" s="31"/>
      <c r="D71" s="77"/>
      <c r="E71" s="52"/>
      <c r="F71" s="52"/>
      <c r="G71" s="56"/>
      <c r="H71" s="53"/>
      <c r="I71" s="56"/>
      <c r="J71" s="56"/>
      <c r="K71" s="56"/>
      <c r="L71" s="53"/>
      <c r="M71" s="56"/>
      <c r="N71" s="53"/>
      <c r="O71" s="53"/>
      <c r="P71" s="56"/>
      <c r="Q71" s="56"/>
      <c r="R71" s="56"/>
      <c r="S71" s="81"/>
      <c r="T71" s="31"/>
      <c r="U71" s="31"/>
      <c r="V71" s="31"/>
      <c r="W71" s="31"/>
      <c r="X71" s="31"/>
      <c r="Y71" s="31"/>
      <c r="Z71" s="31"/>
      <c r="AA71" s="31"/>
      <c r="AB71" s="31"/>
      <c r="AC71" s="31"/>
    </row>
    <row r="72" spans="1:29" ht="19.5" customHeight="1">
      <c r="A72" s="31"/>
      <c r="B72" s="82"/>
      <c r="C72" s="31"/>
      <c r="D72" s="77"/>
      <c r="E72" s="52"/>
      <c r="F72" s="52"/>
      <c r="G72" s="56"/>
      <c r="H72" s="53"/>
      <c r="I72" s="56"/>
      <c r="J72" s="56"/>
      <c r="K72" s="56"/>
      <c r="L72" s="53"/>
      <c r="M72" s="56"/>
      <c r="N72" s="53"/>
      <c r="O72" s="53"/>
      <c r="P72" s="56"/>
      <c r="Q72" s="56"/>
      <c r="R72" s="56"/>
      <c r="S72" s="81"/>
      <c r="T72" s="31"/>
      <c r="U72" s="31"/>
      <c r="V72" s="31"/>
      <c r="W72" s="31"/>
      <c r="X72" s="31"/>
      <c r="Y72" s="31"/>
      <c r="Z72" s="31"/>
      <c r="AA72" s="31"/>
      <c r="AB72" s="31"/>
      <c r="AC72" s="31"/>
    </row>
    <row r="73" spans="1:29" ht="19.5" customHeight="1">
      <c r="A73" s="31"/>
      <c r="B73" s="82"/>
      <c r="C73" s="31"/>
      <c r="D73" s="77"/>
      <c r="E73" s="52"/>
      <c r="F73" s="52"/>
      <c r="G73" s="56"/>
      <c r="H73" s="53"/>
      <c r="I73" s="56"/>
      <c r="J73" s="56"/>
      <c r="K73" s="56"/>
      <c r="L73" s="53"/>
      <c r="M73" s="56"/>
      <c r="N73" s="53"/>
      <c r="O73" s="53"/>
      <c r="P73" s="56"/>
      <c r="Q73" s="56"/>
      <c r="R73" s="56"/>
      <c r="S73" s="81"/>
      <c r="T73" s="31"/>
      <c r="U73" s="31"/>
      <c r="V73" s="31"/>
      <c r="W73" s="31"/>
      <c r="X73" s="31"/>
      <c r="Y73" s="31"/>
      <c r="Z73" s="31"/>
      <c r="AA73" s="31"/>
      <c r="AB73" s="31"/>
      <c r="AC73" s="31"/>
    </row>
    <row r="74" spans="1:29" ht="19.5" customHeight="1">
      <c r="A74" s="31"/>
      <c r="B74" s="82"/>
      <c r="C74" s="31"/>
      <c r="D74" s="77"/>
      <c r="E74" s="52"/>
      <c r="F74" s="52"/>
      <c r="G74" s="56"/>
      <c r="H74" s="53"/>
      <c r="I74" s="56"/>
      <c r="J74" s="56"/>
      <c r="K74" s="56"/>
      <c r="L74" s="53"/>
      <c r="M74" s="56"/>
      <c r="N74" s="53"/>
      <c r="O74" s="53"/>
      <c r="P74" s="56"/>
      <c r="Q74" s="56"/>
      <c r="R74" s="56"/>
      <c r="S74" s="81"/>
      <c r="T74" s="31"/>
      <c r="U74" s="31"/>
      <c r="V74" s="31"/>
      <c r="W74" s="31"/>
      <c r="X74" s="31"/>
      <c r="Y74" s="31"/>
      <c r="Z74" s="31"/>
      <c r="AA74" s="31"/>
      <c r="AB74" s="31"/>
      <c r="AC74" s="31"/>
    </row>
    <row r="75" spans="1:29" ht="19.5" customHeight="1">
      <c r="A75" s="31"/>
      <c r="B75" s="82"/>
      <c r="C75" s="31"/>
      <c r="D75" s="77"/>
      <c r="E75" s="52"/>
      <c r="F75" s="52"/>
      <c r="G75" s="56"/>
      <c r="H75" s="53"/>
      <c r="I75" s="56"/>
      <c r="J75" s="56"/>
      <c r="K75" s="56"/>
      <c r="L75" s="53"/>
      <c r="M75" s="56"/>
      <c r="N75" s="53"/>
      <c r="O75" s="53"/>
      <c r="P75" s="56"/>
      <c r="Q75" s="56"/>
      <c r="R75" s="56"/>
      <c r="S75" s="81"/>
      <c r="T75" s="31"/>
      <c r="U75" s="31"/>
      <c r="V75" s="31"/>
      <c r="W75" s="31"/>
      <c r="X75" s="31"/>
      <c r="Y75" s="31"/>
      <c r="Z75" s="31"/>
      <c r="AA75" s="31"/>
      <c r="AB75" s="31"/>
      <c r="AC75" s="31"/>
    </row>
    <row r="76" spans="1:29" ht="19.5" customHeight="1">
      <c r="A76" s="31"/>
      <c r="B76" s="82"/>
      <c r="C76" s="31"/>
      <c r="D76" s="77"/>
      <c r="E76" s="52"/>
      <c r="F76" s="52"/>
      <c r="G76" s="56"/>
      <c r="H76" s="53"/>
      <c r="I76" s="56"/>
      <c r="J76" s="56"/>
      <c r="K76" s="56"/>
      <c r="L76" s="53"/>
      <c r="M76" s="56"/>
      <c r="N76" s="53"/>
      <c r="O76" s="53"/>
      <c r="P76" s="56"/>
      <c r="Q76" s="56"/>
      <c r="R76" s="56"/>
      <c r="S76" s="81"/>
      <c r="T76" s="31"/>
      <c r="U76" s="31"/>
      <c r="V76" s="31"/>
      <c r="W76" s="31"/>
      <c r="X76" s="31"/>
      <c r="Y76" s="31"/>
      <c r="Z76" s="31"/>
      <c r="AA76" s="31"/>
      <c r="AB76" s="31"/>
      <c r="AC76" s="31"/>
    </row>
    <row r="77" spans="1:29" ht="19.5" customHeight="1">
      <c r="A77" s="31"/>
      <c r="B77" s="82"/>
      <c r="C77" s="31"/>
      <c r="D77" s="77"/>
      <c r="E77" s="52"/>
      <c r="F77" s="52"/>
      <c r="G77" s="56"/>
      <c r="H77" s="53"/>
      <c r="I77" s="56"/>
      <c r="J77" s="52"/>
      <c r="K77" s="56"/>
      <c r="L77" s="53"/>
      <c r="M77" s="56"/>
      <c r="N77" s="53"/>
      <c r="O77" s="53"/>
      <c r="P77" s="56"/>
      <c r="Q77" s="56"/>
      <c r="R77" s="56"/>
      <c r="S77" s="81"/>
      <c r="T77" s="31"/>
      <c r="U77" s="31"/>
      <c r="V77" s="31"/>
      <c r="W77" s="31"/>
      <c r="X77" s="31"/>
      <c r="Y77" s="31"/>
      <c r="Z77" s="31"/>
      <c r="AA77" s="31"/>
      <c r="AB77" s="31"/>
      <c r="AC77" s="31"/>
    </row>
    <row r="78" spans="1:29" ht="19.5" customHeight="1">
      <c r="A78" s="31"/>
      <c r="B78" s="82"/>
      <c r="C78" s="31"/>
      <c r="D78" s="77"/>
      <c r="E78" s="52"/>
      <c r="F78" s="52"/>
      <c r="G78" s="56"/>
      <c r="H78" s="53"/>
      <c r="I78" s="56"/>
      <c r="J78" s="56"/>
      <c r="K78" s="56"/>
      <c r="L78" s="53"/>
      <c r="M78" s="56"/>
      <c r="N78" s="53"/>
      <c r="O78" s="53"/>
      <c r="P78" s="56"/>
      <c r="Q78" s="56"/>
      <c r="R78" s="56"/>
      <c r="S78" s="81"/>
      <c r="T78" s="31"/>
      <c r="U78" s="31"/>
      <c r="V78" s="31"/>
      <c r="W78" s="31"/>
      <c r="X78" s="31"/>
      <c r="Y78" s="31"/>
      <c r="Z78" s="31"/>
      <c r="AA78" s="31"/>
      <c r="AB78" s="31"/>
      <c r="AC78" s="31"/>
    </row>
    <row r="79" spans="1:29" ht="19.5" customHeight="1">
      <c r="A79" s="31"/>
      <c r="B79" s="82"/>
      <c r="C79" s="31"/>
      <c r="D79" s="77"/>
      <c r="E79" s="52"/>
      <c r="F79" s="52"/>
      <c r="G79" s="56"/>
      <c r="H79" s="53"/>
      <c r="I79" s="56"/>
      <c r="J79" s="56"/>
      <c r="K79" s="56"/>
      <c r="L79" s="53"/>
      <c r="M79" s="56"/>
      <c r="N79" s="53"/>
      <c r="O79" s="53"/>
      <c r="P79" s="56"/>
      <c r="Q79" s="56"/>
      <c r="R79" s="56"/>
      <c r="S79" s="81"/>
      <c r="T79" s="31"/>
      <c r="U79" s="31"/>
      <c r="V79" s="31"/>
      <c r="W79" s="31"/>
      <c r="X79" s="31"/>
      <c r="Y79" s="31"/>
      <c r="Z79" s="31"/>
      <c r="AA79" s="31"/>
      <c r="AB79" s="31"/>
      <c r="AC79" s="31"/>
    </row>
    <row r="80" spans="1:29" ht="19.5" customHeight="1">
      <c r="A80" s="31"/>
      <c r="B80" s="82"/>
      <c r="C80" s="31"/>
      <c r="D80" s="77"/>
      <c r="E80" s="52"/>
      <c r="F80" s="52"/>
      <c r="G80" s="56"/>
      <c r="H80" s="53"/>
      <c r="I80" s="56"/>
      <c r="J80" s="56"/>
      <c r="K80" s="56"/>
      <c r="L80" s="53"/>
      <c r="M80" s="56"/>
      <c r="N80" s="53"/>
      <c r="O80" s="53"/>
      <c r="P80" s="56"/>
      <c r="Q80" s="56"/>
      <c r="R80" s="56"/>
      <c r="S80" s="81"/>
      <c r="T80" s="31"/>
      <c r="U80" s="31"/>
      <c r="V80" s="31"/>
      <c r="W80" s="31"/>
      <c r="X80" s="31"/>
      <c r="Y80" s="31"/>
      <c r="Z80" s="31"/>
      <c r="AA80" s="31"/>
      <c r="AB80" s="31"/>
      <c r="AC80" s="31"/>
    </row>
    <row r="81" spans="1:29" ht="19.5" customHeight="1">
      <c r="A81" s="31"/>
      <c r="B81" s="82"/>
      <c r="C81" s="31"/>
      <c r="D81" s="77"/>
      <c r="E81" s="52"/>
      <c r="F81" s="52"/>
      <c r="G81" s="56"/>
      <c r="H81" s="53"/>
      <c r="I81" s="56"/>
      <c r="J81" s="56"/>
      <c r="K81" s="56"/>
      <c r="L81" s="53"/>
      <c r="M81" s="56"/>
      <c r="N81" s="53"/>
      <c r="O81" s="53"/>
      <c r="P81" s="56"/>
      <c r="Q81" s="56"/>
      <c r="R81" s="56"/>
      <c r="S81" s="81"/>
      <c r="T81" s="31"/>
      <c r="U81" s="31"/>
      <c r="V81" s="31"/>
      <c r="W81" s="31"/>
      <c r="X81" s="31"/>
      <c r="Y81" s="31"/>
      <c r="Z81" s="31"/>
      <c r="AA81" s="31"/>
      <c r="AB81" s="31"/>
      <c r="AC81" s="31"/>
    </row>
    <row r="82" spans="1:29" ht="19.5" customHeight="1">
      <c r="A82" s="31"/>
      <c r="B82" s="82"/>
      <c r="C82" s="31"/>
      <c r="D82" s="77"/>
      <c r="E82" s="52"/>
      <c r="F82" s="52"/>
      <c r="G82" s="56"/>
      <c r="H82" s="51"/>
      <c r="I82" s="56"/>
      <c r="J82" s="52"/>
      <c r="K82" s="56"/>
      <c r="L82" s="53"/>
      <c r="M82" s="56"/>
      <c r="N82" s="53"/>
      <c r="O82" s="53"/>
      <c r="P82" s="56"/>
      <c r="Q82" s="56"/>
      <c r="R82" s="56"/>
      <c r="S82" s="81"/>
      <c r="T82" s="31"/>
      <c r="U82" s="31"/>
      <c r="V82" s="31"/>
      <c r="W82" s="31"/>
      <c r="X82" s="31"/>
      <c r="Y82" s="31"/>
      <c r="Z82" s="31"/>
      <c r="AA82" s="31"/>
      <c r="AB82" s="31"/>
      <c r="AC82" s="31"/>
    </row>
    <row r="83" spans="1:29" ht="19.5" customHeight="1">
      <c r="A83" s="31"/>
      <c r="B83" s="82"/>
      <c r="C83" s="31"/>
      <c r="D83" s="77"/>
      <c r="E83" s="52"/>
      <c r="F83" s="52"/>
      <c r="G83" s="56"/>
      <c r="H83" s="53"/>
      <c r="I83" s="56"/>
      <c r="J83" s="56"/>
      <c r="K83" s="56"/>
      <c r="L83" s="53"/>
      <c r="M83" s="56"/>
      <c r="N83" s="53"/>
      <c r="O83" s="53"/>
      <c r="P83" s="56"/>
      <c r="Q83" s="56"/>
      <c r="R83" s="56"/>
      <c r="S83" s="81"/>
      <c r="T83" s="31"/>
      <c r="U83" s="31"/>
      <c r="V83" s="31"/>
      <c r="W83" s="31"/>
      <c r="X83" s="31"/>
      <c r="Y83" s="31"/>
      <c r="Z83" s="31"/>
      <c r="AA83" s="31"/>
      <c r="AB83" s="31"/>
      <c r="AC83" s="31"/>
    </row>
    <row r="84" spans="1:29" ht="19.5" customHeight="1">
      <c r="A84" s="31"/>
      <c r="B84" s="82"/>
      <c r="C84" s="31"/>
      <c r="D84" s="77"/>
      <c r="E84" s="52"/>
      <c r="F84" s="52"/>
      <c r="G84" s="56"/>
      <c r="H84" s="53"/>
      <c r="I84" s="56"/>
      <c r="J84" s="56"/>
      <c r="K84" s="56"/>
      <c r="L84" s="53"/>
      <c r="M84" s="56"/>
      <c r="N84" s="53"/>
      <c r="O84" s="53"/>
      <c r="P84" s="56"/>
      <c r="Q84" s="56"/>
      <c r="R84" s="56"/>
      <c r="S84" s="81"/>
      <c r="T84" s="31"/>
      <c r="U84" s="31"/>
      <c r="V84" s="31"/>
      <c r="W84" s="31"/>
      <c r="X84" s="31"/>
      <c r="Y84" s="31"/>
      <c r="Z84" s="31"/>
      <c r="AA84" s="31"/>
      <c r="AB84" s="31"/>
      <c r="AC84" s="31"/>
    </row>
    <row r="85" spans="1:29" ht="19.5" customHeight="1">
      <c r="A85" s="31"/>
      <c r="B85" s="82"/>
      <c r="C85" s="31"/>
      <c r="D85" s="77"/>
      <c r="E85" s="52"/>
      <c r="F85" s="52"/>
      <c r="G85" s="56"/>
      <c r="H85" s="53"/>
      <c r="I85" s="56"/>
      <c r="J85" s="56"/>
      <c r="K85" s="56"/>
      <c r="L85" s="53"/>
      <c r="M85" s="56"/>
      <c r="N85" s="53"/>
      <c r="O85" s="53"/>
      <c r="P85" s="56"/>
      <c r="Q85" s="56"/>
      <c r="R85" s="56"/>
      <c r="S85" s="81"/>
      <c r="T85" s="31"/>
      <c r="U85" s="31"/>
      <c r="V85" s="31"/>
      <c r="W85" s="31"/>
      <c r="X85" s="31"/>
      <c r="Y85" s="31"/>
      <c r="Z85" s="31"/>
      <c r="AA85" s="31"/>
      <c r="AB85" s="31"/>
      <c r="AC85" s="31"/>
    </row>
    <row r="86" spans="1:29" ht="19.5" customHeight="1">
      <c r="A86" s="31"/>
      <c r="B86" s="82"/>
      <c r="C86" s="31"/>
      <c r="D86" s="77"/>
      <c r="E86" s="52"/>
      <c r="F86" s="52"/>
      <c r="G86" s="56"/>
      <c r="H86" s="53"/>
      <c r="I86" s="56"/>
      <c r="J86" s="56"/>
      <c r="K86" s="56"/>
      <c r="L86" s="53"/>
      <c r="M86" s="56"/>
      <c r="N86" s="53"/>
      <c r="O86" s="53"/>
      <c r="P86" s="56"/>
      <c r="Q86" s="56"/>
      <c r="R86" s="56"/>
      <c r="S86" s="81"/>
      <c r="T86" s="31"/>
      <c r="U86" s="31"/>
      <c r="V86" s="31"/>
      <c r="W86" s="31"/>
      <c r="X86" s="31"/>
      <c r="Y86" s="31"/>
      <c r="Z86" s="31"/>
      <c r="AA86" s="31"/>
      <c r="AB86" s="31"/>
      <c r="AC86" s="31"/>
    </row>
    <row r="87" spans="1:29" ht="19.5" customHeight="1">
      <c r="A87" s="31"/>
      <c r="B87" s="82"/>
      <c r="C87" s="31"/>
      <c r="D87" s="77"/>
      <c r="E87" s="52"/>
      <c r="F87" s="52"/>
      <c r="G87" s="56"/>
      <c r="H87" s="53"/>
      <c r="I87" s="56"/>
      <c r="J87" s="56"/>
      <c r="K87" s="56"/>
      <c r="L87" s="53"/>
      <c r="M87" s="56"/>
      <c r="N87" s="51"/>
      <c r="O87" s="53"/>
      <c r="P87" s="52"/>
      <c r="Q87" s="56"/>
      <c r="R87" s="56"/>
      <c r="S87" s="81"/>
      <c r="T87" s="31"/>
      <c r="U87" s="31"/>
      <c r="V87" s="31"/>
      <c r="W87" s="31"/>
      <c r="X87" s="31"/>
      <c r="Y87" s="31"/>
      <c r="Z87" s="31"/>
      <c r="AA87" s="31"/>
      <c r="AB87" s="31"/>
      <c r="AC87" s="31"/>
    </row>
    <row r="88" spans="1:29" ht="19.5" customHeight="1">
      <c r="A88" s="31"/>
      <c r="B88" s="82"/>
      <c r="C88" s="31"/>
      <c r="D88" s="77"/>
      <c r="E88" s="52"/>
      <c r="F88" s="52"/>
      <c r="G88" s="56"/>
      <c r="H88" s="53"/>
      <c r="I88" s="56"/>
      <c r="J88" s="56"/>
      <c r="K88" s="56"/>
      <c r="L88" s="53"/>
      <c r="M88" s="56"/>
      <c r="N88" s="53"/>
      <c r="O88" s="53"/>
      <c r="P88" s="56"/>
      <c r="Q88" s="56"/>
      <c r="R88" s="56"/>
      <c r="S88" s="81"/>
      <c r="T88" s="31"/>
      <c r="U88" s="31"/>
      <c r="V88" s="31"/>
      <c r="W88" s="31"/>
      <c r="X88" s="31"/>
      <c r="Y88" s="31"/>
      <c r="Z88" s="31"/>
      <c r="AA88" s="31"/>
      <c r="AB88" s="31"/>
      <c r="AC88" s="31"/>
    </row>
    <row r="89" spans="1:29" ht="19.5" customHeight="1">
      <c r="A89" s="31"/>
      <c r="B89" s="82"/>
      <c r="C89" s="31"/>
      <c r="D89" s="77"/>
      <c r="E89" s="52"/>
      <c r="F89" s="52"/>
      <c r="G89" s="56"/>
      <c r="H89" s="53"/>
      <c r="I89" s="56"/>
      <c r="J89" s="56"/>
      <c r="K89" s="56"/>
      <c r="L89" s="53"/>
      <c r="M89" s="56"/>
      <c r="N89" s="53"/>
      <c r="O89" s="53"/>
      <c r="P89" s="56"/>
      <c r="Q89" s="56"/>
      <c r="R89" s="56"/>
      <c r="S89" s="81"/>
      <c r="T89" s="31"/>
      <c r="U89" s="31"/>
      <c r="V89" s="31"/>
      <c r="W89" s="31"/>
      <c r="X89" s="31"/>
      <c r="Y89" s="31"/>
      <c r="Z89" s="31"/>
      <c r="AA89" s="31"/>
      <c r="AB89" s="31"/>
      <c r="AC89" s="31"/>
    </row>
    <row r="90" spans="1:29" ht="19.5" customHeight="1">
      <c r="A90" s="31"/>
      <c r="B90" s="82"/>
      <c r="C90" s="31"/>
      <c r="D90" s="77"/>
      <c r="E90" s="52"/>
      <c r="F90" s="52"/>
      <c r="G90" s="56"/>
      <c r="H90" s="53"/>
      <c r="I90" s="56"/>
      <c r="J90" s="56"/>
      <c r="K90" s="56"/>
      <c r="L90" s="53"/>
      <c r="M90" s="56"/>
      <c r="N90" s="53"/>
      <c r="O90" s="53"/>
      <c r="P90" s="56"/>
      <c r="Q90" s="56"/>
      <c r="R90" s="56"/>
      <c r="S90" s="81"/>
      <c r="T90" s="31"/>
      <c r="U90" s="31"/>
      <c r="V90" s="31"/>
      <c r="W90" s="31"/>
      <c r="X90" s="31"/>
      <c r="Y90" s="31"/>
      <c r="Z90" s="31"/>
      <c r="AA90" s="31"/>
      <c r="AB90" s="31"/>
      <c r="AC90" s="31"/>
    </row>
    <row r="91" spans="1:29" ht="18.75" customHeight="1">
      <c r="A91" s="31"/>
      <c r="B91" s="132"/>
      <c r="C91" s="31"/>
      <c r="D91" s="77"/>
      <c r="E91" s="52"/>
      <c r="F91" s="52"/>
      <c r="G91" s="56"/>
      <c r="H91" s="53"/>
      <c r="I91" s="56"/>
      <c r="J91" s="56"/>
      <c r="K91" s="56"/>
      <c r="L91" s="53"/>
      <c r="M91" s="56"/>
      <c r="N91" s="53"/>
      <c r="O91" s="53"/>
      <c r="P91" s="56"/>
      <c r="Q91" s="56"/>
      <c r="R91" s="56"/>
      <c r="S91" s="81"/>
      <c r="T91" s="31"/>
      <c r="U91" s="31"/>
      <c r="V91" s="31"/>
      <c r="W91" s="31"/>
      <c r="X91" s="31"/>
      <c r="Y91" s="31"/>
      <c r="Z91" s="31"/>
      <c r="AA91" s="31"/>
      <c r="AB91" s="31"/>
      <c r="AC91" s="31"/>
    </row>
    <row r="92" spans="1:29" ht="4.5" customHeight="1">
      <c r="A92" s="31"/>
      <c r="B92" s="33"/>
      <c r="C92" s="31"/>
      <c r="D92" s="133"/>
      <c r="E92" s="62"/>
      <c r="F92" s="62"/>
      <c r="G92" s="62"/>
      <c r="H92" s="61"/>
      <c r="I92" s="62"/>
      <c r="J92" s="62"/>
      <c r="K92" s="62"/>
      <c r="L92" s="61"/>
      <c r="M92" s="62"/>
      <c r="N92" s="61"/>
      <c r="O92" s="61"/>
      <c r="P92" s="62"/>
      <c r="Q92" s="62"/>
      <c r="R92" s="62"/>
      <c r="S92" s="134"/>
      <c r="T92" s="31"/>
      <c r="U92" s="31"/>
      <c r="V92" s="31"/>
      <c r="W92" s="31"/>
      <c r="X92" s="31"/>
      <c r="Y92" s="31"/>
      <c r="Z92" s="31"/>
      <c r="AA92" s="31"/>
      <c r="AB92" s="31"/>
      <c r="AC92" s="31"/>
    </row>
    <row r="93" spans="1:29" ht="19.5" customHeight="1">
      <c r="A93" s="33"/>
      <c r="B93" s="31"/>
      <c r="C93" s="31"/>
      <c r="D93" s="68"/>
      <c r="E93" s="31"/>
      <c r="F93" s="31"/>
      <c r="G93" s="31"/>
      <c r="H93" s="31"/>
      <c r="I93" s="31"/>
      <c r="J93" s="31"/>
      <c r="K93" s="70"/>
      <c r="L93" s="70"/>
      <c r="M93" s="31"/>
      <c r="N93" s="31"/>
      <c r="O93" s="31"/>
      <c r="P93" s="31"/>
      <c r="Q93" s="31"/>
      <c r="R93" s="31"/>
      <c r="S93" s="31"/>
      <c r="T93" s="33"/>
      <c r="U93" s="31"/>
      <c r="V93" s="31"/>
      <c r="W93" s="31"/>
      <c r="X93" s="31"/>
      <c r="Y93" s="31"/>
      <c r="Z93" s="31"/>
      <c r="AA93" s="31"/>
      <c r="AB93" s="31"/>
      <c r="AC93" s="31"/>
    </row>
    <row r="94" spans="1:29" ht="21.75" customHeight="1">
      <c r="A94" s="33"/>
      <c r="B94" s="31"/>
      <c r="C94" s="31"/>
      <c r="D94" s="135" t="s">
        <v>150</v>
      </c>
      <c r="E94" s="137">
        <f>COUNTIF(D$70:D$92,"*")-COUNTIF(D$70:D$92,"*aca*")</f>
        <v>0</v>
      </c>
      <c r="F94" s="31"/>
      <c r="G94" s="31"/>
      <c r="H94" s="31"/>
      <c r="I94" s="138" t="s">
        <v>151</v>
      </c>
      <c r="J94" s="140">
        <f>COUNTIF(J63:J92,"oui")+COUNTIF(J63:J92,"o")</f>
        <v>0</v>
      </c>
      <c r="K94" s="70"/>
      <c r="L94" s="135" t="s">
        <v>152</v>
      </c>
      <c r="M94" s="137">
        <f>COUNTIF(M$70:M$92,"*chalok*")</f>
        <v>0</v>
      </c>
      <c r="N94" s="31"/>
      <c r="O94" s="31"/>
      <c r="P94" s="31"/>
      <c r="Q94" s="31"/>
      <c r="R94" s="31"/>
      <c r="S94" s="31"/>
      <c r="T94" s="33"/>
      <c r="U94" s="31"/>
      <c r="V94" s="31"/>
      <c r="W94" s="31"/>
      <c r="X94" s="31"/>
      <c r="Y94" s="31"/>
      <c r="Z94" s="31"/>
      <c r="AA94" s="31"/>
      <c r="AB94" s="31"/>
      <c r="AC94" s="31"/>
    </row>
    <row r="95" spans="1:29" ht="21.75" customHeight="1">
      <c r="A95" s="33"/>
      <c r="B95" s="31"/>
      <c r="C95" s="31"/>
      <c r="D95" s="141" t="s">
        <v>153</v>
      </c>
      <c r="E95" s="142">
        <f>COUNTIF(H$70:H$92,"*")</f>
        <v>0</v>
      </c>
      <c r="F95" s="31"/>
      <c r="G95" s="31"/>
      <c r="H95" s="31"/>
      <c r="I95" s="31"/>
      <c r="J95" s="31"/>
      <c r="K95" s="70"/>
      <c r="L95" s="143" t="s">
        <v>154</v>
      </c>
      <c r="M95" s="144">
        <f>COUNTIF(M$70:M$92,"*sairee*")</f>
        <v>0</v>
      </c>
      <c r="N95" s="31"/>
      <c r="O95" s="31"/>
      <c r="P95" s="31"/>
      <c r="Q95" s="31"/>
      <c r="R95" s="31"/>
      <c r="S95" s="31"/>
      <c r="T95" s="33"/>
      <c r="U95" s="31"/>
      <c r="V95" s="31"/>
      <c r="W95" s="31"/>
      <c r="X95" s="31"/>
      <c r="Y95" s="31"/>
      <c r="Z95" s="31"/>
      <c r="AA95" s="31"/>
      <c r="AB95" s="31"/>
      <c r="AC95" s="31"/>
    </row>
    <row r="96" spans="1:29" ht="21.75" customHeight="1">
      <c r="A96" s="33"/>
      <c r="B96" s="31"/>
      <c r="C96" s="70"/>
      <c r="D96" s="68"/>
      <c r="E96" s="31"/>
      <c r="F96" s="31"/>
      <c r="G96" s="31"/>
      <c r="H96" s="31"/>
      <c r="I96" s="31"/>
      <c r="J96" s="31"/>
      <c r="K96" s="31"/>
      <c r="L96" s="141" t="s">
        <v>155</v>
      </c>
      <c r="M96" s="142">
        <f>COUNTIF(M$70:M$92,"*haad*")</f>
        <v>0</v>
      </c>
      <c r="N96" s="31"/>
      <c r="O96" s="31"/>
      <c r="P96" s="31"/>
      <c r="Q96" s="31"/>
      <c r="R96" s="31"/>
      <c r="S96" s="31"/>
      <c r="T96" s="33"/>
      <c r="U96" s="31"/>
      <c r="V96" s="31"/>
      <c r="W96" s="31"/>
      <c r="X96" s="31"/>
      <c r="Y96" s="31"/>
      <c r="Z96" s="31"/>
      <c r="AA96" s="31"/>
      <c r="AB96" s="31"/>
      <c r="AC96" s="31"/>
    </row>
    <row r="97" spans="1:29" ht="21.75" customHeight="1">
      <c r="A97" s="33"/>
      <c r="B97" s="31"/>
      <c r="C97" s="70"/>
      <c r="D97" s="68"/>
      <c r="E97" s="31"/>
      <c r="F97" s="31"/>
      <c r="G97" s="31"/>
      <c r="H97" s="31"/>
      <c r="I97" s="31"/>
      <c r="J97" s="31"/>
      <c r="K97" s="31"/>
      <c r="L97" s="153"/>
      <c r="M97" s="154"/>
      <c r="N97" s="31"/>
      <c r="O97" s="31"/>
      <c r="P97" s="31"/>
      <c r="Q97" s="31"/>
      <c r="R97" s="31"/>
      <c r="S97" s="31"/>
      <c r="T97" s="33"/>
      <c r="U97" s="31"/>
      <c r="V97" s="31"/>
      <c r="W97" s="31"/>
      <c r="X97" s="31"/>
      <c r="Y97" s="31"/>
      <c r="Z97" s="31"/>
      <c r="AA97" s="31"/>
      <c r="AB97" s="31"/>
      <c r="AC97" s="31"/>
    </row>
    <row r="98" spans="1:29" ht="21.75" customHeight="1">
      <c r="A98" s="33"/>
      <c r="B98" s="31"/>
      <c r="C98" s="70"/>
      <c r="D98" s="68"/>
      <c r="E98" s="31"/>
      <c r="F98" s="31"/>
      <c r="G98" s="31"/>
      <c r="H98" s="31"/>
      <c r="I98" s="31"/>
      <c r="J98" s="31"/>
      <c r="K98" s="31"/>
      <c r="L98" s="153"/>
      <c r="M98" s="154"/>
      <c r="N98" s="31"/>
      <c r="O98" s="31"/>
      <c r="P98" s="31"/>
      <c r="Q98" s="31"/>
      <c r="R98" s="31"/>
      <c r="S98" s="31"/>
      <c r="T98" s="33"/>
      <c r="U98" s="31"/>
      <c r="V98" s="31"/>
      <c r="W98" s="31"/>
      <c r="X98" s="31"/>
      <c r="Y98" s="31"/>
      <c r="Z98" s="31"/>
      <c r="AA98" s="31"/>
      <c r="AB98" s="31"/>
      <c r="AC98" s="31"/>
    </row>
    <row r="99" spans="1:29" ht="37.5" customHeight="1">
      <c r="A99" s="31"/>
      <c r="B99" s="178" t="s">
        <v>227</v>
      </c>
      <c r="C99" s="167"/>
      <c r="D99" s="167"/>
      <c r="E99" s="167"/>
      <c r="F99" s="167"/>
      <c r="G99" s="167"/>
      <c r="H99" s="167"/>
      <c r="I99" s="167"/>
      <c r="J99" s="167"/>
      <c r="K99" s="167"/>
      <c r="L99" s="167"/>
      <c r="M99" s="167"/>
      <c r="N99" s="167"/>
      <c r="O99" s="167"/>
      <c r="P99" s="167"/>
      <c r="Q99" s="167"/>
      <c r="R99" s="167"/>
      <c r="S99" s="168"/>
      <c r="T99" s="31"/>
      <c r="U99" s="31"/>
      <c r="V99" s="31"/>
      <c r="W99" s="31"/>
      <c r="X99" s="31"/>
      <c r="Y99" s="31"/>
      <c r="Z99" s="31"/>
      <c r="AA99" s="31"/>
      <c r="AB99" s="31"/>
      <c r="AC99" s="31"/>
    </row>
    <row r="100" spans="1:29" ht="12.75" customHeight="1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3"/>
      <c r="P100" s="33"/>
      <c r="Q100" s="33"/>
      <c r="R100" s="33"/>
      <c r="S100" s="33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</row>
    <row r="101" spans="1:29" ht="30" customHeight="1">
      <c r="A101" s="31"/>
      <c r="B101" s="31"/>
      <c r="C101" s="31"/>
      <c r="D101" s="166" t="s">
        <v>157</v>
      </c>
      <c r="E101" s="167"/>
      <c r="F101" s="167"/>
      <c r="G101" s="167"/>
      <c r="H101" s="167"/>
      <c r="I101" s="167"/>
      <c r="J101" s="167"/>
      <c r="K101" s="167"/>
      <c r="L101" s="167"/>
      <c r="M101" s="167"/>
      <c r="N101" s="168"/>
      <c r="O101" s="31"/>
      <c r="P101" s="170" t="s">
        <v>31</v>
      </c>
      <c r="Q101" s="171"/>
      <c r="R101" s="174" t="e">
        <f>COUNTIF(#REF!,"*")-COUNTIF(#REF!,"*aca*")+COUNTIF(#REF!,"*")</f>
        <v>#REF!</v>
      </c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</row>
    <row r="102" spans="1:29" ht="16.5" customHeight="1">
      <c r="A102" s="31"/>
      <c r="B102" s="33"/>
      <c r="C102" s="31"/>
      <c r="D102" s="176" t="s">
        <v>20</v>
      </c>
      <c r="E102" s="167"/>
      <c r="F102" s="167"/>
      <c r="G102" s="167"/>
      <c r="H102" s="167"/>
      <c r="I102" s="176" t="s">
        <v>21</v>
      </c>
      <c r="J102" s="167"/>
      <c r="K102" s="167"/>
      <c r="L102" s="167"/>
      <c r="M102" s="167"/>
      <c r="N102" s="168"/>
      <c r="O102" s="31"/>
      <c r="P102" s="172"/>
      <c r="Q102" s="173"/>
      <c r="R102" s="175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</row>
    <row r="103" spans="1:29" ht="19.5" customHeight="1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</row>
    <row r="104" spans="1:29" ht="23.25" customHeight="1">
      <c r="A104" s="70"/>
      <c r="B104" s="71" t="s">
        <v>37</v>
      </c>
      <c r="C104" s="70"/>
      <c r="D104" s="44" t="s">
        <v>38</v>
      </c>
      <c r="E104" s="72" t="s">
        <v>39</v>
      </c>
      <c r="F104" s="46" t="s">
        <v>40</v>
      </c>
      <c r="G104" s="46" t="s">
        <v>41</v>
      </c>
      <c r="H104" s="46" t="s">
        <v>42</v>
      </c>
      <c r="I104" s="46" t="s">
        <v>43</v>
      </c>
      <c r="J104" s="46" t="s">
        <v>44</v>
      </c>
      <c r="K104" s="46" t="s">
        <v>45</v>
      </c>
      <c r="L104" s="46" t="s">
        <v>25</v>
      </c>
      <c r="M104" s="46" t="s">
        <v>27</v>
      </c>
      <c r="N104" s="46" t="s">
        <v>46</v>
      </c>
      <c r="O104" s="46" t="s">
        <v>47</v>
      </c>
      <c r="P104" s="46" t="s">
        <v>28</v>
      </c>
      <c r="Q104" s="46" t="s">
        <v>29</v>
      </c>
      <c r="R104" s="46" t="s">
        <v>30</v>
      </c>
      <c r="S104" s="73" t="s">
        <v>48</v>
      </c>
      <c r="T104" s="70"/>
      <c r="U104" s="70"/>
      <c r="V104" s="70"/>
      <c r="W104" s="70"/>
      <c r="X104" s="70"/>
      <c r="Y104" s="70"/>
      <c r="Z104" s="70"/>
      <c r="AA104" s="70"/>
      <c r="AB104" s="70"/>
      <c r="AC104" s="70"/>
    </row>
    <row r="105" spans="1:29" ht="7.5" customHeight="1">
      <c r="A105" s="31"/>
      <c r="B105" s="33"/>
      <c r="C105" s="31"/>
      <c r="D105" s="47"/>
      <c r="E105" s="49"/>
      <c r="F105" s="49"/>
      <c r="G105" s="49"/>
      <c r="H105" s="48"/>
      <c r="I105" s="49"/>
      <c r="J105" s="49"/>
      <c r="K105" s="49"/>
      <c r="L105" s="48"/>
      <c r="M105" s="49"/>
      <c r="N105" s="48"/>
      <c r="O105" s="48"/>
      <c r="P105" s="49"/>
      <c r="Q105" s="49"/>
      <c r="R105" s="49"/>
      <c r="S105" s="74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</row>
    <row r="106" spans="1:29" ht="19.5" customHeight="1">
      <c r="A106" s="75"/>
      <c r="B106" s="76"/>
      <c r="C106" s="31"/>
      <c r="D106" s="77" t="s">
        <v>228</v>
      </c>
      <c r="E106" s="52"/>
      <c r="F106" s="52"/>
      <c r="G106" s="56"/>
      <c r="H106" s="51"/>
      <c r="I106" s="52"/>
      <c r="J106" s="52"/>
      <c r="K106" s="56"/>
      <c r="L106" s="53"/>
      <c r="M106" s="52"/>
      <c r="N106" s="51"/>
      <c r="O106" s="53"/>
      <c r="P106" s="52"/>
      <c r="Q106" s="56"/>
      <c r="R106" s="52"/>
      <c r="S106" s="8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</row>
    <row r="107" spans="1:29" ht="19.5" customHeight="1">
      <c r="A107" s="31"/>
      <c r="B107" s="82"/>
      <c r="C107" s="31"/>
      <c r="D107" s="77" t="s">
        <v>228</v>
      </c>
      <c r="E107" s="52"/>
      <c r="F107" s="52"/>
      <c r="G107" s="56"/>
      <c r="H107" s="53"/>
      <c r="I107" s="56"/>
      <c r="J107" s="56"/>
      <c r="K107" s="56"/>
      <c r="L107" s="57"/>
      <c r="M107" s="52"/>
      <c r="N107" s="51"/>
      <c r="O107" s="53"/>
      <c r="P107" s="56"/>
      <c r="Q107" s="56"/>
      <c r="R107" s="56"/>
      <c r="S107" s="8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</row>
    <row r="108" spans="1:29" ht="19.5" customHeight="1">
      <c r="A108" s="31"/>
      <c r="B108" s="82"/>
      <c r="C108" s="31"/>
      <c r="D108" s="77" t="s">
        <v>228</v>
      </c>
      <c r="E108" s="52"/>
      <c r="F108" s="52"/>
      <c r="G108" s="56"/>
      <c r="H108" s="53"/>
      <c r="I108" s="56"/>
      <c r="J108" s="56"/>
      <c r="K108" s="56"/>
      <c r="L108" s="53"/>
      <c r="M108" s="52"/>
      <c r="N108" s="51"/>
      <c r="O108" s="53"/>
      <c r="P108" s="56"/>
      <c r="Q108" s="56"/>
      <c r="R108" s="56"/>
      <c r="S108" s="8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</row>
    <row r="109" spans="1:29" ht="19.5" customHeight="1">
      <c r="A109" s="31"/>
      <c r="B109" s="82"/>
      <c r="C109" s="31"/>
      <c r="D109" s="77" t="s">
        <v>228</v>
      </c>
      <c r="E109" s="52"/>
      <c r="F109" s="52"/>
      <c r="G109" s="56"/>
      <c r="H109" s="53"/>
      <c r="I109" s="56"/>
      <c r="J109" s="56"/>
      <c r="K109" s="56"/>
      <c r="L109" s="53"/>
      <c r="M109" s="52"/>
      <c r="N109" s="53"/>
      <c r="O109" s="53"/>
      <c r="P109" s="56"/>
      <c r="Q109" s="56"/>
      <c r="R109" s="56"/>
      <c r="S109" s="8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</row>
    <row r="110" spans="1:29" ht="19.5" customHeight="1">
      <c r="A110" s="31"/>
      <c r="B110" s="82"/>
      <c r="C110" s="31"/>
      <c r="D110" s="77" t="s">
        <v>228</v>
      </c>
      <c r="E110" s="52"/>
      <c r="F110" s="52"/>
      <c r="G110" s="56"/>
      <c r="H110" s="53"/>
      <c r="I110" s="56"/>
      <c r="J110" s="56"/>
      <c r="K110" s="56"/>
      <c r="L110" s="53"/>
      <c r="M110" s="52"/>
      <c r="N110" s="53"/>
      <c r="O110" s="53"/>
      <c r="P110" s="56"/>
      <c r="Q110" s="56"/>
      <c r="R110" s="56"/>
      <c r="S110" s="8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</row>
    <row r="111" spans="1:29" ht="19.5" customHeight="1">
      <c r="A111" s="31"/>
      <c r="B111" s="82"/>
      <c r="C111" s="31"/>
      <c r="D111" s="77" t="s">
        <v>228</v>
      </c>
      <c r="E111" s="52"/>
      <c r="F111" s="52"/>
      <c r="G111" s="56"/>
      <c r="H111" s="53"/>
      <c r="I111" s="56"/>
      <c r="J111" s="56"/>
      <c r="K111" s="56"/>
      <c r="L111" s="53"/>
      <c r="M111" s="56"/>
      <c r="N111" s="53"/>
      <c r="O111" s="53"/>
      <c r="P111" s="56"/>
      <c r="Q111" s="56"/>
      <c r="R111" s="56"/>
      <c r="S111" s="8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</row>
    <row r="112" spans="1:29" ht="19.5" customHeight="1">
      <c r="A112" s="31"/>
      <c r="B112" s="82"/>
      <c r="C112" s="31"/>
      <c r="D112" s="77" t="s">
        <v>228</v>
      </c>
      <c r="E112" s="52"/>
      <c r="F112" s="52"/>
      <c r="G112" s="56"/>
      <c r="H112" s="53"/>
      <c r="I112" s="56"/>
      <c r="J112" s="56"/>
      <c r="K112" s="56"/>
      <c r="L112" s="57"/>
      <c r="M112" s="56"/>
      <c r="N112" s="53"/>
      <c r="O112" s="53"/>
      <c r="P112" s="56"/>
      <c r="Q112" s="56"/>
      <c r="R112" s="56"/>
      <c r="S112" s="8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</row>
    <row r="113" spans="1:29" ht="19.5" customHeight="1">
      <c r="A113" s="31"/>
      <c r="B113" s="82"/>
      <c r="C113" s="31"/>
      <c r="D113" s="77" t="s">
        <v>228</v>
      </c>
      <c r="E113" s="52"/>
      <c r="F113" s="52"/>
      <c r="G113" s="56"/>
      <c r="H113" s="53"/>
      <c r="I113" s="56"/>
      <c r="J113" s="56"/>
      <c r="K113" s="56"/>
      <c r="L113" s="57"/>
      <c r="M113" s="56"/>
      <c r="N113" s="53"/>
      <c r="O113" s="53"/>
      <c r="P113" s="56"/>
      <c r="Q113" s="56"/>
      <c r="R113" s="56"/>
      <c r="S113" s="8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</row>
    <row r="114" spans="1:29" ht="19.5" customHeight="1">
      <c r="A114" s="31"/>
      <c r="B114" s="82"/>
      <c r="C114" s="31"/>
      <c r="D114" s="77" t="s">
        <v>228</v>
      </c>
      <c r="E114" s="52"/>
      <c r="F114" s="52"/>
      <c r="G114" s="56"/>
      <c r="H114" s="53"/>
      <c r="I114" s="56"/>
      <c r="J114" s="56"/>
      <c r="K114" s="56"/>
      <c r="L114" s="53"/>
      <c r="M114" s="56"/>
      <c r="N114" s="53"/>
      <c r="O114" s="53"/>
      <c r="P114" s="56"/>
      <c r="Q114" s="56"/>
      <c r="R114" s="56"/>
      <c r="S114" s="8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</row>
    <row r="115" spans="1:29" ht="19.5" customHeight="1">
      <c r="A115" s="31"/>
      <c r="B115" s="82"/>
      <c r="C115" s="31"/>
      <c r="D115" s="77" t="s">
        <v>228</v>
      </c>
      <c r="E115" s="52"/>
      <c r="F115" s="52"/>
      <c r="G115" s="56"/>
      <c r="H115" s="53"/>
      <c r="I115" s="56"/>
      <c r="J115" s="56"/>
      <c r="K115" s="56"/>
      <c r="L115" s="53"/>
      <c r="M115" s="56"/>
      <c r="N115" s="53"/>
      <c r="O115" s="53"/>
      <c r="P115" s="56"/>
      <c r="Q115" s="56"/>
      <c r="R115" s="56"/>
      <c r="S115" s="8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</row>
    <row r="116" spans="1:29" ht="19.5" customHeight="1">
      <c r="A116" s="31"/>
      <c r="B116" s="82"/>
      <c r="C116" s="31"/>
      <c r="D116" s="77" t="s">
        <v>228</v>
      </c>
      <c r="E116" s="52"/>
      <c r="F116" s="52"/>
      <c r="G116" s="56"/>
      <c r="H116" s="53"/>
      <c r="I116" s="56"/>
      <c r="J116" s="56"/>
      <c r="K116" s="56"/>
      <c r="L116" s="53"/>
      <c r="M116" s="56"/>
      <c r="N116" s="53"/>
      <c r="O116" s="53"/>
      <c r="P116" s="56"/>
      <c r="Q116" s="56"/>
      <c r="R116" s="56"/>
      <c r="S116" s="8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</row>
    <row r="117" spans="1:29" ht="19.5" customHeight="1">
      <c r="A117" s="31"/>
      <c r="B117" s="82"/>
      <c r="C117" s="31"/>
      <c r="D117" s="77" t="s">
        <v>228</v>
      </c>
      <c r="E117" s="52"/>
      <c r="F117" s="52"/>
      <c r="G117" s="56"/>
      <c r="H117" s="53"/>
      <c r="I117" s="56"/>
      <c r="J117" s="56"/>
      <c r="K117" s="56"/>
      <c r="L117" s="53"/>
      <c r="M117" s="56"/>
      <c r="N117" s="53"/>
      <c r="O117" s="53"/>
      <c r="P117" s="56"/>
      <c r="Q117" s="56"/>
      <c r="R117" s="56"/>
      <c r="S117" s="8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</row>
    <row r="118" spans="1:29" ht="19.5" customHeight="1">
      <c r="A118" s="31"/>
      <c r="B118" s="82"/>
      <c r="C118" s="31"/>
      <c r="D118" s="77" t="s">
        <v>228</v>
      </c>
      <c r="E118" s="52"/>
      <c r="F118" s="52"/>
      <c r="G118" s="56"/>
      <c r="H118" s="53"/>
      <c r="I118" s="56"/>
      <c r="J118" s="56"/>
      <c r="K118" s="56"/>
      <c r="L118" s="53"/>
      <c r="M118" s="56"/>
      <c r="N118" s="53"/>
      <c r="O118" s="53"/>
      <c r="P118" s="56"/>
      <c r="Q118" s="56"/>
      <c r="R118" s="56"/>
      <c r="S118" s="8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</row>
    <row r="119" spans="1:29" ht="19.5" customHeight="1">
      <c r="A119" s="31"/>
      <c r="B119" s="82"/>
      <c r="C119" s="31"/>
      <c r="D119" s="77" t="s">
        <v>228</v>
      </c>
      <c r="E119" s="52"/>
      <c r="F119" s="52"/>
      <c r="G119" s="56"/>
      <c r="H119" s="53"/>
      <c r="I119" s="56"/>
      <c r="J119" s="56"/>
      <c r="K119" s="56"/>
      <c r="L119" s="53"/>
      <c r="M119" s="56"/>
      <c r="N119" s="53"/>
      <c r="O119" s="53"/>
      <c r="P119" s="56"/>
      <c r="Q119" s="56"/>
      <c r="R119" s="56"/>
      <c r="S119" s="8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</row>
    <row r="120" spans="1:29" ht="19.5" customHeight="1">
      <c r="A120" s="31"/>
      <c r="B120" s="82"/>
      <c r="C120" s="31"/>
      <c r="D120" s="77" t="s">
        <v>228</v>
      </c>
      <c r="E120" s="52"/>
      <c r="F120" s="52"/>
      <c r="G120" s="56"/>
      <c r="H120" s="53"/>
      <c r="I120" s="56"/>
      <c r="J120" s="56"/>
      <c r="K120" s="56"/>
      <c r="L120" s="53"/>
      <c r="M120" s="56"/>
      <c r="N120" s="53"/>
      <c r="O120" s="53"/>
      <c r="P120" s="56"/>
      <c r="Q120" s="56"/>
      <c r="R120" s="56"/>
      <c r="S120" s="8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</row>
    <row r="121" spans="1:29" ht="19.5" customHeight="1">
      <c r="A121" s="31"/>
      <c r="B121" s="82"/>
      <c r="C121" s="31"/>
      <c r="D121" s="77" t="s">
        <v>228</v>
      </c>
      <c r="E121" s="52"/>
      <c r="F121" s="52"/>
      <c r="G121" s="56"/>
      <c r="H121" s="53"/>
      <c r="I121" s="56"/>
      <c r="J121" s="56"/>
      <c r="K121" s="56"/>
      <c r="L121" s="53"/>
      <c r="M121" s="56"/>
      <c r="N121" s="53"/>
      <c r="O121" s="53"/>
      <c r="P121" s="56"/>
      <c r="Q121" s="56"/>
      <c r="R121" s="56"/>
      <c r="S121" s="8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</row>
    <row r="122" spans="1:29" ht="19.5" customHeight="1">
      <c r="A122" s="31"/>
      <c r="B122" s="82"/>
      <c r="C122" s="31"/>
      <c r="D122" s="77" t="s">
        <v>228</v>
      </c>
      <c r="E122" s="52"/>
      <c r="F122" s="52"/>
      <c r="G122" s="56"/>
      <c r="H122" s="53"/>
      <c r="I122" s="56"/>
      <c r="J122" s="56"/>
      <c r="K122" s="56"/>
      <c r="L122" s="53"/>
      <c r="M122" s="56"/>
      <c r="N122" s="53"/>
      <c r="O122" s="53"/>
      <c r="P122" s="56"/>
      <c r="Q122" s="56"/>
      <c r="R122" s="56"/>
      <c r="S122" s="8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</row>
    <row r="123" spans="1:29" ht="19.5" customHeight="1">
      <c r="A123" s="31"/>
      <c r="B123" s="82"/>
      <c r="C123" s="31"/>
      <c r="D123" s="77" t="s">
        <v>228</v>
      </c>
      <c r="E123" s="52"/>
      <c r="F123" s="52"/>
      <c r="G123" s="56"/>
      <c r="H123" s="53"/>
      <c r="I123" s="56"/>
      <c r="J123" s="52"/>
      <c r="K123" s="56"/>
      <c r="L123" s="53"/>
      <c r="M123" s="56"/>
      <c r="N123" s="53"/>
      <c r="O123" s="53"/>
      <c r="P123" s="56"/>
      <c r="Q123" s="56"/>
      <c r="R123" s="56"/>
      <c r="S123" s="8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</row>
    <row r="124" spans="1:29" ht="19.5" customHeight="1">
      <c r="A124" s="31"/>
      <c r="B124" s="82"/>
      <c r="C124" s="31"/>
      <c r="D124" s="77" t="s">
        <v>228</v>
      </c>
      <c r="E124" s="52"/>
      <c r="F124" s="52"/>
      <c r="G124" s="56"/>
      <c r="H124" s="53"/>
      <c r="I124" s="56"/>
      <c r="J124" s="56"/>
      <c r="K124" s="56"/>
      <c r="L124" s="53"/>
      <c r="M124" s="56"/>
      <c r="N124" s="53"/>
      <c r="O124" s="53"/>
      <c r="P124" s="56"/>
      <c r="Q124" s="56"/>
      <c r="R124" s="56"/>
      <c r="S124" s="8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</row>
    <row r="125" spans="1:29" ht="19.5" customHeight="1">
      <c r="A125" s="31"/>
      <c r="B125" s="82"/>
      <c r="C125" s="31"/>
      <c r="D125" s="77" t="s">
        <v>228</v>
      </c>
      <c r="E125" s="52"/>
      <c r="F125" s="52"/>
      <c r="G125" s="56"/>
      <c r="H125" s="53"/>
      <c r="I125" s="56"/>
      <c r="J125" s="56"/>
      <c r="K125" s="56"/>
      <c r="L125" s="53"/>
      <c r="M125" s="56"/>
      <c r="N125" s="53"/>
      <c r="O125" s="53"/>
      <c r="P125" s="56"/>
      <c r="Q125" s="56"/>
      <c r="R125" s="56"/>
      <c r="S125" s="8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</row>
    <row r="126" spans="1:29" ht="19.5" customHeight="1">
      <c r="A126" s="31"/>
      <c r="B126" s="82"/>
      <c r="C126" s="31"/>
      <c r="D126" s="77" t="s">
        <v>228</v>
      </c>
      <c r="E126" s="52"/>
      <c r="F126" s="52"/>
      <c r="G126" s="56"/>
      <c r="H126" s="53"/>
      <c r="I126" s="56"/>
      <c r="J126" s="56"/>
      <c r="K126" s="56"/>
      <c r="L126" s="53"/>
      <c r="M126" s="56"/>
      <c r="N126" s="53"/>
      <c r="O126" s="53"/>
      <c r="P126" s="56"/>
      <c r="Q126" s="56"/>
      <c r="R126" s="56"/>
      <c r="S126" s="8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</row>
    <row r="127" spans="1:29" ht="19.5" customHeight="1">
      <c r="A127" s="31"/>
      <c r="B127" s="82"/>
      <c r="C127" s="31"/>
      <c r="D127" s="77" t="s">
        <v>228</v>
      </c>
      <c r="E127" s="52"/>
      <c r="F127" s="52"/>
      <c r="G127" s="56"/>
      <c r="H127" s="53"/>
      <c r="I127" s="56"/>
      <c r="J127" s="56"/>
      <c r="K127" s="56"/>
      <c r="L127" s="53"/>
      <c r="M127" s="56"/>
      <c r="N127" s="53"/>
      <c r="O127" s="53"/>
      <c r="P127" s="56"/>
      <c r="Q127" s="56"/>
      <c r="R127" s="56"/>
      <c r="S127" s="8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</row>
    <row r="128" spans="1:29" ht="19.5" customHeight="1">
      <c r="A128" s="31"/>
      <c r="B128" s="82"/>
      <c r="C128" s="31"/>
      <c r="D128" s="77" t="s">
        <v>228</v>
      </c>
      <c r="E128" s="52"/>
      <c r="F128" s="52"/>
      <c r="G128" s="56"/>
      <c r="H128" s="51"/>
      <c r="I128" s="56"/>
      <c r="J128" s="52"/>
      <c r="K128" s="56"/>
      <c r="L128" s="53"/>
      <c r="M128" s="56"/>
      <c r="N128" s="53"/>
      <c r="O128" s="53"/>
      <c r="P128" s="56"/>
      <c r="Q128" s="56"/>
      <c r="R128" s="56"/>
      <c r="S128" s="8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</row>
    <row r="129" spans="1:29" ht="19.5" customHeight="1">
      <c r="A129" s="31"/>
      <c r="B129" s="82"/>
      <c r="C129" s="31"/>
      <c r="D129" s="77" t="s">
        <v>228</v>
      </c>
      <c r="E129" s="52"/>
      <c r="F129" s="52"/>
      <c r="G129" s="56"/>
      <c r="H129" s="53"/>
      <c r="I129" s="56"/>
      <c r="J129" s="56"/>
      <c r="K129" s="56"/>
      <c r="L129" s="53"/>
      <c r="M129" s="56"/>
      <c r="N129" s="53"/>
      <c r="O129" s="53"/>
      <c r="P129" s="56"/>
      <c r="Q129" s="56"/>
      <c r="R129" s="56"/>
      <c r="S129" s="8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</row>
    <row r="130" spans="1:29" ht="19.5" customHeight="1">
      <c r="A130" s="31"/>
      <c r="B130" s="82"/>
      <c r="C130" s="31"/>
      <c r="D130" s="77" t="s">
        <v>228</v>
      </c>
      <c r="E130" s="52"/>
      <c r="F130" s="52"/>
      <c r="G130" s="56"/>
      <c r="H130" s="53"/>
      <c r="I130" s="56"/>
      <c r="J130" s="56"/>
      <c r="K130" s="56"/>
      <c r="L130" s="53"/>
      <c r="M130" s="56"/>
      <c r="N130" s="53"/>
      <c r="O130" s="53"/>
      <c r="P130" s="56"/>
      <c r="Q130" s="56"/>
      <c r="R130" s="56"/>
      <c r="S130" s="8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</row>
    <row r="131" spans="1:29" ht="19.5" customHeight="1">
      <c r="A131" s="31"/>
      <c r="B131" s="82"/>
      <c r="C131" s="31"/>
      <c r="D131" s="77" t="s">
        <v>228</v>
      </c>
      <c r="E131" s="52"/>
      <c r="F131" s="52"/>
      <c r="G131" s="56"/>
      <c r="H131" s="53"/>
      <c r="I131" s="56"/>
      <c r="J131" s="56"/>
      <c r="K131" s="56"/>
      <c r="L131" s="53"/>
      <c r="M131" s="56"/>
      <c r="N131" s="53"/>
      <c r="O131" s="53"/>
      <c r="P131" s="56"/>
      <c r="Q131" s="56"/>
      <c r="R131" s="56"/>
      <c r="S131" s="8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</row>
    <row r="132" spans="1:29" ht="19.5" customHeight="1">
      <c r="A132" s="31"/>
      <c r="B132" s="82"/>
      <c r="C132" s="31"/>
      <c r="D132" s="77" t="s">
        <v>228</v>
      </c>
      <c r="E132" s="52"/>
      <c r="F132" s="52"/>
      <c r="G132" s="56"/>
      <c r="H132" s="53"/>
      <c r="I132" s="56"/>
      <c r="J132" s="56"/>
      <c r="K132" s="56"/>
      <c r="L132" s="53"/>
      <c r="M132" s="52"/>
      <c r="N132" s="53"/>
      <c r="O132" s="53"/>
      <c r="P132" s="56"/>
      <c r="Q132" s="56"/>
      <c r="R132" s="56"/>
      <c r="S132" s="8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</row>
    <row r="133" spans="1:29" ht="19.5" customHeight="1">
      <c r="A133" s="31"/>
      <c r="B133" s="82"/>
      <c r="C133" s="31"/>
      <c r="D133" s="77" t="s">
        <v>228</v>
      </c>
      <c r="E133" s="52"/>
      <c r="F133" s="52"/>
      <c r="G133" s="56"/>
      <c r="H133" s="51"/>
      <c r="I133" s="56"/>
      <c r="J133" s="56"/>
      <c r="K133" s="56"/>
      <c r="L133" s="53"/>
      <c r="M133" s="52"/>
      <c r="N133" s="51"/>
      <c r="O133" s="53"/>
      <c r="P133" s="52"/>
      <c r="Q133" s="56"/>
      <c r="R133" s="56"/>
      <c r="S133" s="8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</row>
    <row r="134" spans="1:29" ht="19.5" customHeight="1">
      <c r="A134" s="31"/>
      <c r="B134" s="82"/>
      <c r="C134" s="31"/>
      <c r="D134" s="77" t="s">
        <v>228</v>
      </c>
      <c r="E134" s="52"/>
      <c r="F134" s="52"/>
      <c r="G134" s="56"/>
      <c r="H134" s="53"/>
      <c r="I134" s="56"/>
      <c r="J134" s="56"/>
      <c r="K134" s="56"/>
      <c r="L134" s="53"/>
      <c r="M134" s="56"/>
      <c r="N134" s="53"/>
      <c r="O134" s="53"/>
      <c r="P134" s="56"/>
      <c r="Q134" s="56"/>
      <c r="R134" s="56"/>
      <c r="S134" s="8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</row>
    <row r="135" spans="1:29" ht="19.5" customHeight="1">
      <c r="A135" s="31"/>
      <c r="B135" s="82"/>
      <c r="C135" s="31"/>
      <c r="D135" s="77" t="s">
        <v>228</v>
      </c>
      <c r="E135" s="52"/>
      <c r="F135" s="52"/>
      <c r="G135" s="56"/>
      <c r="H135" s="53"/>
      <c r="I135" s="56"/>
      <c r="J135" s="56"/>
      <c r="K135" s="56"/>
      <c r="L135" s="53"/>
      <c r="M135" s="56"/>
      <c r="N135" s="53"/>
      <c r="O135" s="53"/>
      <c r="P135" s="56"/>
      <c r="Q135" s="56"/>
      <c r="R135" s="56"/>
      <c r="S135" s="8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</row>
    <row r="136" spans="1:29" ht="19.5" customHeight="1">
      <c r="A136" s="31"/>
      <c r="B136" s="82"/>
      <c r="C136" s="31"/>
      <c r="D136" s="77" t="s">
        <v>228</v>
      </c>
      <c r="E136" s="52"/>
      <c r="F136" s="52"/>
      <c r="G136" s="56"/>
      <c r="H136" s="53"/>
      <c r="I136" s="56"/>
      <c r="J136" s="56"/>
      <c r="K136" s="56"/>
      <c r="L136" s="53"/>
      <c r="M136" s="56"/>
      <c r="N136" s="53"/>
      <c r="O136" s="53"/>
      <c r="P136" s="56"/>
      <c r="Q136" s="56"/>
      <c r="R136" s="56"/>
      <c r="S136" s="8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</row>
    <row r="137" spans="1:29" ht="18.75" customHeight="1">
      <c r="A137" s="31"/>
      <c r="B137" s="132"/>
      <c r="C137" s="31"/>
      <c r="D137" s="77" t="s">
        <v>228</v>
      </c>
      <c r="E137" s="52"/>
      <c r="F137" s="52"/>
      <c r="G137" s="56"/>
      <c r="H137" s="53"/>
      <c r="I137" s="56"/>
      <c r="J137" s="56"/>
      <c r="K137" s="56"/>
      <c r="L137" s="53"/>
      <c r="M137" s="56"/>
      <c r="N137" s="53"/>
      <c r="O137" s="53"/>
      <c r="P137" s="56"/>
      <c r="Q137" s="56"/>
      <c r="R137" s="56"/>
      <c r="S137" s="8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</row>
    <row r="138" spans="1:29" ht="4.5" customHeight="1">
      <c r="A138" s="31"/>
      <c r="B138" s="33"/>
      <c r="C138" s="31"/>
      <c r="D138" s="133"/>
      <c r="E138" s="62"/>
      <c r="F138" s="62"/>
      <c r="G138" s="62"/>
      <c r="H138" s="61"/>
      <c r="I138" s="62"/>
      <c r="J138" s="62"/>
      <c r="K138" s="62"/>
      <c r="L138" s="61"/>
      <c r="M138" s="62"/>
      <c r="N138" s="61"/>
      <c r="O138" s="61"/>
      <c r="P138" s="62"/>
      <c r="Q138" s="62"/>
      <c r="R138" s="62"/>
      <c r="S138" s="134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</row>
    <row r="139" spans="1:29" ht="19.5" customHeight="1">
      <c r="A139" s="33"/>
      <c r="B139" s="31"/>
      <c r="C139" s="31"/>
      <c r="D139" s="68"/>
      <c r="E139" s="31"/>
      <c r="F139" s="31"/>
      <c r="G139" s="31"/>
      <c r="H139" s="31"/>
      <c r="I139" s="31"/>
      <c r="J139" s="31"/>
      <c r="K139" s="70"/>
      <c r="L139" s="70"/>
      <c r="M139" s="31"/>
      <c r="N139" s="31"/>
      <c r="O139" s="31"/>
      <c r="P139" s="31"/>
      <c r="Q139" s="31"/>
      <c r="R139" s="31"/>
      <c r="S139" s="31"/>
      <c r="T139" s="33"/>
      <c r="U139" s="31"/>
      <c r="V139" s="31"/>
      <c r="W139" s="31"/>
      <c r="X139" s="31"/>
      <c r="Y139" s="31"/>
      <c r="Z139" s="31"/>
      <c r="AA139" s="31"/>
      <c r="AB139" s="31"/>
      <c r="AC139" s="31"/>
    </row>
    <row r="140" spans="1:29" ht="21.75" customHeight="1">
      <c r="A140" s="33"/>
      <c r="B140" s="31"/>
      <c r="C140" s="31"/>
      <c r="D140" s="135" t="s">
        <v>150</v>
      </c>
      <c r="E140" s="137">
        <f>COUNTIF(D106:D137,"*")-COUNTIF(D106:D137,"*aca*")</f>
        <v>32</v>
      </c>
      <c r="F140" s="31"/>
      <c r="G140" s="31"/>
      <c r="H140" s="31"/>
      <c r="I140" s="138" t="s">
        <v>151</v>
      </c>
      <c r="J140" s="140">
        <f>COUNTIF(J109:J138,"oui")+COUNTIF(J109:J138,"o")</f>
        <v>0</v>
      </c>
      <c r="K140" s="70"/>
      <c r="L140" s="135" t="s">
        <v>152</v>
      </c>
      <c r="M140" s="137">
        <f>COUNTIF($M$106:$M$137,"*chalok*")</f>
        <v>0</v>
      </c>
      <c r="N140" s="31"/>
      <c r="O140" s="31"/>
      <c r="P140" s="31"/>
      <c r="Q140" s="31"/>
      <c r="R140" s="31"/>
      <c r="S140" s="31"/>
      <c r="T140" s="33"/>
      <c r="U140" s="31"/>
      <c r="V140" s="31"/>
      <c r="W140" s="31"/>
      <c r="X140" s="31"/>
      <c r="Y140" s="31"/>
      <c r="Z140" s="31"/>
      <c r="AA140" s="31"/>
      <c r="AB140" s="31"/>
      <c r="AC140" s="31"/>
    </row>
    <row r="141" spans="1:29" ht="21.75" customHeight="1">
      <c r="A141" s="33"/>
      <c r="B141" s="31"/>
      <c r="C141" s="31"/>
      <c r="D141" s="141" t="s">
        <v>153</v>
      </c>
      <c r="E141" s="142">
        <f>COUNTIF(H106:H137,"*")</f>
        <v>0</v>
      </c>
      <c r="F141" s="31"/>
      <c r="G141" s="31"/>
      <c r="H141" s="31"/>
      <c r="I141" s="31"/>
      <c r="J141" s="31"/>
      <c r="K141" s="70"/>
      <c r="L141" s="143" t="s">
        <v>154</v>
      </c>
      <c r="M141" s="144">
        <f>COUNTIF($M$106:$M$137,"*sairee*")</f>
        <v>0</v>
      </c>
      <c r="N141" s="31"/>
      <c r="O141" s="31"/>
      <c r="P141" s="31"/>
      <c r="Q141" s="31"/>
      <c r="R141" s="31"/>
      <c r="S141" s="31"/>
      <c r="T141" s="33"/>
      <c r="U141" s="31"/>
      <c r="V141" s="31"/>
      <c r="W141" s="31"/>
      <c r="X141" s="31"/>
      <c r="Y141" s="31"/>
      <c r="Z141" s="31"/>
      <c r="AA141" s="31"/>
      <c r="AB141" s="31"/>
      <c r="AC141" s="31"/>
    </row>
    <row r="142" spans="1:29" ht="21.75" customHeight="1">
      <c r="A142" s="33"/>
      <c r="B142" s="31"/>
      <c r="C142" s="70"/>
      <c r="D142" s="68"/>
      <c r="E142" s="31"/>
      <c r="F142" s="31"/>
      <c r="G142" s="31"/>
      <c r="H142" s="31"/>
      <c r="I142" s="31"/>
      <c r="J142" s="31"/>
      <c r="K142" s="31"/>
      <c r="L142" s="141" t="s">
        <v>155</v>
      </c>
      <c r="M142" s="142">
        <f>COUNTIF($M$106:$M$137,"*haad*")</f>
        <v>0</v>
      </c>
      <c r="N142" s="31"/>
      <c r="O142" s="31"/>
      <c r="P142" s="31"/>
      <c r="Q142" s="31"/>
      <c r="R142" s="31"/>
      <c r="S142" s="31"/>
      <c r="T142" s="33"/>
      <c r="U142" s="31"/>
      <c r="V142" s="31"/>
      <c r="W142" s="31"/>
      <c r="X142" s="31"/>
      <c r="Y142" s="31"/>
      <c r="Z142" s="31"/>
      <c r="AA142" s="31"/>
      <c r="AB142" s="31"/>
      <c r="AC142" s="31"/>
    </row>
    <row r="143" spans="1:29" ht="19.5" customHeight="1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1"/>
      <c r="V143" s="31"/>
      <c r="W143" s="31"/>
      <c r="X143" s="31"/>
      <c r="Y143" s="31"/>
      <c r="Z143" s="31"/>
      <c r="AA143" s="31"/>
      <c r="AB143" s="31"/>
      <c r="AC143" s="31"/>
    </row>
    <row r="144" spans="1:29" ht="19.5" customHeight="1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1"/>
      <c r="V144" s="31"/>
      <c r="W144" s="31"/>
      <c r="X144" s="31"/>
      <c r="Y144" s="31"/>
      <c r="Z144" s="31"/>
      <c r="AA144" s="31"/>
      <c r="AB144" s="31"/>
      <c r="AC144" s="31"/>
    </row>
    <row r="145" spans="1:29" ht="37.5" customHeight="1">
      <c r="A145" s="31"/>
      <c r="B145" s="177" t="s">
        <v>229</v>
      </c>
      <c r="C145" s="167"/>
      <c r="D145" s="167"/>
      <c r="E145" s="167"/>
      <c r="F145" s="167"/>
      <c r="G145" s="167"/>
      <c r="H145" s="167"/>
      <c r="I145" s="167"/>
      <c r="J145" s="167"/>
      <c r="K145" s="167"/>
      <c r="L145" s="167"/>
      <c r="M145" s="167"/>
      <c r="N145" s="167"/>
      <c r="O145" s="167"/>
      <c r="P145" s="167"/>
      <c r="Q145" s="167"/>
      <c r="R145" s="167"/>
      <c r="S145" s="168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</row>
    <row r="146" spans="1:29" ht="19.5" customHeight="1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3"/>
      <c r="P146" s="33"/>
      <c r="Q146" s="33"/>
      <c r="R146" s="33"/>
      <c r="S146" s="33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</row>
    <row r="147" spans="1:29" ht="30" customHeight="1">
      <c r="A147" s="31"/>
      <c r="B147" s="31"/>
      <c r="C147" s="31"/>
      <c r="D147" s="166" t="s">
        <v>157</v>
      </c>
      <c r="E147" s="167"/>
      <c r="F147" s="167"/>
      <c r="G147" s="167"/>
      <c r="H147" s="167"/>
      <c r="I147" s="167"/>
      <c r="J147" s="167"/>
      <c r="K147" s="167"/>
      <c r="L147" s="167"/>
      <c r="M147" s="167"/>
      <c r="N147" s="168"/>
      <c r="O147" s="31"/>
      <c r="P147" s="170" t="s">
        <v>31</v>
      </c>
      <c r="Q147" s="171"/>
      <c r="R147" s="174">
        <f>COUNTIF(D$70:D$92,"*")-COUNTIF(D$70:D$92,"*aca*")+COUNTIF(H$70:H$92,"*")</f>
        <v>0</v>
      </c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</row>
    <row r="148" spans="1:29" ht="17.25" customHeight="1">
      <c r="A148" s="33"/>
      <c r="B148" s="33"/>
      <c r="C148" s="31"/>
      <c r="D148" s="176" t="s">
        <v>20</v>
      </c>
      <c r="E148" s="167"/>
      <c r="F148" s="167"/>
      <c r="G148" s="167"/>
      <c r="H148" s="167"/>
      <c r="I148" s="176" t="s">
        <v>21</v>
      </c>
      <c r="J148" s="167"/>
      <c r="K148" s="167"/>
      <c r="L148" s="167"/>
      <c r="M148" s="167"/>
      <c r="N148" s="168"/>
      <c r="O148" s="31"/>
      <c r="P148" s="172"/>
      <c r="Q148" s="173"/>
      <c r="R148" s="175"/>
      <c r="S148" s="31"/>
      <c r="T148" s="33"/>
      <c r="U148" s="31"/>
      <c r="V148" s="31"/>
      <c r="W148" s="31"/>
      <c r="X148" s="31"/>
      <c r="Y148" s="31"/>
      <c r="Z148" s="31"/>
      <c r="AA148" s="31"/>
      <c r="AB148" s="31"/>
      <c r="AC148" s="31"/>
    </row>
    <row r="149" spans="1:29" ht="19.5" customHeight="1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1"/>
      <c r="V149" s="31"/>
      <c r="W149" s="31"/>
      <c r="X149" s="31"/>
      <c r="Y149" s="31"/>
      <c r="Z149" s="31"/>
      <c r="AA149" s="31"/>
      <c r="AB149" s="31"/>
      <c r="AC149" s="31"/>
    </row>
    <row r="150" spans="1:29" ht="23.25" customHeight="1">
      <c r="A150" s="70"/>
      <c r="B150" s="71" t="s">
        <v>37</v>
      </c>
      <c r="C150" s="70"/>
      <c r="D150" s="44" t="s">
        <v>38</v>
      </c>
      <c r="E150" s="72" t="s">
        <v>39</v>
      </c>
      <c r="F150" s="46" t="s">
        <v>40</v>
      </c>
      <c r="G150" s="46" t="s">
        <v>41</v>
      </c>
      <c r="H150" s="46" t="s">
        <v>42</v>
      </c>
      <c r="I150" s="46" t="s">
        <v>43</v>
      </c>
      <c r="J150" s="46" t="s">
        <v>44</v>
      </c>
      <c r="K150" s="46" t="s">
        <v>45</v>
      </c>
      <c r="L150" s="46" t="s">
        <v>25</v>
      </c>
      <c r="M150" s="46" t="s">
        <v>27</v>
      </c>
      <c r="N150" s="46" t="s">
        <v>46</v>
      </c>
      <c r="O150" s="46" t="s">
        <v>47</v>
      </c>
      <c r="P150" s="46" t="s">
        <v>28</v>
      </c>
      <c r="Q150" s="46" t="s">
        <v>29</v>
      </c>
      <c r="R150" s="46" t="s">
        <v>30</v>
      </c>
      <c r="S150" s="73" t="s">
        <v>48</v>
      </c>
      <c r="T150" s="70"/>
      <c r="U150" s="70"/>
      <c r="V150" s="70"/>
      <c r="W150" s="70"/>
      <c r="X150" s="70"/>
      <c r="Y150" s="70"/>
      <c r="Z150" s="70"/>
      <c r="AA150" s="70"/>
      <c r="AB150" s="70"/>
      <c r="AC150" s="70"/>
    </row>
    <row r="151" spans="1:29" ht="7.5" customHeight="1">
      <c r="A151" s="31"/>
      <c r="B151" s="33"/>
      <c r="C151" s="31"/>
      <c r="D151" s="47"/>
      <c r="E151" s="49"/>
      <c r="F151" s="49"/>
      <c r="G151" s="49"/>
      <c r="H151" s="48"/>
      <c r="I151" s="49"/>
      <c r="J151" s="49"/>
      <c r="K151" s="49"/>
      <c r="L151" s="48"/>
      <c r="M151" s="49"/>
      <c r="N151" s="48"/>
      <c r="O151" s="48"/>
      <c r="P151" s="49"/>
      <c r="Q151" s="49"/>
      <c r="R151" s="49"/>
      <c r="S151" s="74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</row>
    <row r="152" spans="1:29" ht="19.5" customHeight="1">
      <c r="A152" s="75"/>
      <c r="B152" s="76"/>
      <c r="C152" s="31"/>
      <c r="D152" s="77"/>
      <c r="E152" s="52"/>
      <c r="F152" s="52"/>
      <c r="G152" s="56"/>
      <c r="H152" s="51"/>
      <c r="I152" s="52"/>
      <c r="J152" s="52"/>
      <c r="K152" s="56"/>
      <c r="L152" s="53"/>
      <c r="M152" s="52"/>
      <c r="N152" s="51"/>
      <c r="O152" s="53"/>
      <c r="P152" s="52"/>
      <c r="Q152" s="56"/>
      <c r="R152" s="52"/>
      <c r="S152" s="8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</row>
    <row r="153" spans="1:29" ht="19.5" customHeight="1">
      <c r="A153" s="31"/>
      <c r="B153" s="82"/>
      <c r="C153" s="31"/>
      <c r="D153" s="77"/>
      <c r="E153" s="52"/>
      <c r="F153" s="52"/>
      <c r="G153" s="56"/>
      <c r="H153" s="53"/>
      <c r="I153" s="56"/>
      <c r="J153" s="56"/>
      <c r="K153" s="56"/>
      <c r="L153" s="57"/>
      <c r="M153" s="52"/>
      <c r="N153" s="51"/>
      <c r="O153" s="53"/>
      <c r="P153" s="56"/>
      <c r="Q153" s="56"/>
      <c r="R153" s="56"/>
      <c r="S153" s="8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</row>
    <row r="154" spans="1:29" ht="19.5" customHeight="1">
      <c r="A154" s="31"/>
      <c r="B154" s="82"/>
      <c r="C154" s="31"/>
      <c r="D154" s="77"/>
      <c r="E154" s="52"/>
      <c r="F154" s="52"/>
      <c r="G154" s="56"/>
      <c r="H154" s="53"/>
      <c r="I154" s="56"/>
      <c r="J154" s="56"/>
      <c r="K154" s="56"/>
      <c r="L154" s="53"/>
      <c r="M154" s="52"/>
      <c r="N154" s="51"/>
      <c r="O154" s="53"/>
      <c r="P154" s="56"/>
      <c r="Q154" s="56"/>
      <c r="R154" s="56"/>
      <c r="S154" s="8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</row>
    <row r="155" spans="1:29" ht="19.5" customHeight="1">
      <c r="A155" s="31"/>
      <c r="B155" s="82"/>
      <c r="C155" s="31"/>
      <c r="D155" s="77"/>
      <c r="E155" s="52"/>
      <c r="F155" s="52"/>
      <c r="G155" s="56"/>
      <c r="H155" s="53"/>
      <c r="I155" s="56"/>
      <c r="J155" s="56"/>
      <c r="K155" s="56"/>
      <c r="L155" s="53"/>
      <c r="M155" s="52"/>
      <c r="N155" s="53"/>
      <c r="O155" s="53"/>
      <c r="P155" s="56"/>
      <c r="Q155" s="56"/>
      <c r="R155" s="56"/>
      <c r="S155" s="8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</row>
    <row r="156" spans="1:29" ht="19.5" customHeight="1">
      <c r="A156" s="31"/>
      <c r="B156" s="82"/>
      <c r="C156" s="31"/>
      <c r="D156" s="77"/>
      <c r="E156" s="52"/>
      <c r="F156" s="52"/>
      <c r="G156" s="56"/>
      <c r="H156" s="53"/>
      <c r="I156" s="56"/>
      <c r="J156" s="56"/>
      <c r="K156" s="56"/>
      <c r="L156" s="53"/>
      <c r="M156" s="52"/>
      <c r="N156" s="53"/>
      <c r="O156" s="53"/>
      <c r="P156" s="56"/>
      <c r="Q156" s="56"/>
      <c r="R156" s="56"/>
      <c r="S156" s="8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</row>
    <row r="157" spans="1:29" ht="19.5" customHeight="1">
      <c r="A157" s="31"/>
      <c r="B157" s="82"/>
      <c r="C157" s="31"/>
      <c r="D157" s="77"/>
      <c r="E157" s="52"/>
      <c r="F157" s="52"/>
      <c r="G157" s="56"/>
      <c r="H157" s="53"/>
      <c r="I157" s="56"/>
      <c r="J157" s="56"/>
      <c r="K157" s="56"/>
      <c r="L157" s="53"/>
      <c r="M157" s="56"/>
      <c r="N157" s="53"/>
      <c r="O157" s="53"/>
      <c r="P157" s="56"/>
      <c r="Q157" s="56"/>
      <c r="R157" s="56"/>
      <c r="S157" s="8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</row>
    <row r="158" spans="1:29" ht="19.5" customHeight="1">
      <c r="A158" s="31"/>
      <c r="B158" s="82"/>
      <c r="C158" s="31"/>
      <c r="D158" s="77"/>
      <c r="E158" s="52"/>
      <c r="F158" s="52"/>
      <c r="G158" s="56"/>
      <c r="H158" s="53"/>
      <c r="I158" s="56"/>
      <c r="J158" s="56"/>
      <c r="K158" s="56"/>
      <c r="L158" s="57"/>
      <c r="M158" s="56"/>
      <c r="N158" s="53"/>
      <c r="O158" s="53"/>
      <c r="P158" s="56"/>
      <c r="Q158" s="56"/>
      <c r="R158" s="56"/>
      <c r="S158" s="8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</row>
    <row r="159" spans="1:29" ht="19.5" customHeight="1">
      <c r="A159" s="31"/>
      <c r="B159" s="82"/>
      <c r="C159" s="31"/>
      <c r="D159" s="77"/>
      <c r="E159" s="52"/>
      <c r="F159" s="52"/>
      <c r="G159" s="56"/>
      <c r="H159" s="53"/>
      <c r="I159" s="56"/>
      <c r="J159" s="56"/>
      <c r="K159" s="56"/>
      <c r="L159" s="57"/>
      <c r="M159" s="56"/>
      <c r="N159" s="53"/>
      <c r="O159" s="53"/>
      <c r="P159" s="56"/>
      <c r="Q159" s="56"/>
      <c r="R159" s="56"/>
      <c r="S159" s="8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</row>
    <row r="160" spans="1:29" ht="19.5" customHeight="1">
      <c r="A160" s="31"/>
      <c r="B160" s="82"/>
      <c r="C160" s="31"/>
      <c r="D160" s="77"/>
      <c r="E160" s="52"/>
      <c r="F160" s="52"/>
      <c r="G160" s="56"/>
      <c r="H160" s="53"/>
      <c r="I160" s="56"/>
      <c r="J160" s="56"/>
      <c r="K160" s="56"/>
      <c r="L160" s="53"/>
      <c r="M160" s="56"/>
      <c r="N160" s="53"/>
      <c r="O160" s="53"/>
      <c r="P160" s="56"/>
      <c r="Q160" s="56"/>
      <c r="R160" s="56"/>
      <c r="S160" s="8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</row>
    <row r="161" spans="1:29" ht="19.5" customHeight="1">
      <c r="A161" s="31"/>
      <c r="B161" s="82"/>
      <c r="C161" s="31"/>
      <c r="D161" s="77"/>
      <c r="E161" s="52"/>
      <c r="F161" s="52"/>
      <c r="G161" s="56"/>
      <c r="H161" s="53"/>
      <c r="I161" s="56"/>
      <c r="J161" s="56"/>
      <c r="K161" s="56"/>
      <c r="L161" s="53"/>
      <c r="M161" s="56"/>
      <c r="N161" s="53"/>
      <c r="O161" s="53"/>
      <c r="P161" s="56"/>
      <c r="Q161" s="56"/>
      <c r="R161" s="56"/>
      <c r="S161" s="8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</row>
    <row r="162" spans="1:29" ht="19.5" customHeight="1">
      <c r="A162" s="31"/>
      <c r="B162" s="82"/>
      <c r="C162" s="31"/>
      <c r="D162" s="77"/>
      <c r="E162" s="52"/>
      <c r="F162" s="52"/>
      <c r="G162" s="56"/>
      <c r="H162" s="53"/>
      <c r="I162" s="56"/>
      <c r="J162" s="56"/>
      <c r="K162" s="56"/>
      <c r="L162" s="53"/>
      <c r="M162" s="56"/>
      <c r="N162" s="53"/>
      <c r="O162" s="53"/>
      <c r="P162" s="56"/>
      <c r="Q162" s="56"/>
      <c r="R162" s="56"/>
      <c r="S162" s="8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</row>
    <row r="163" spans="1:29" ht="19.5" customHeight="1">
      <c r="A163" s="31"/>
      <c r="B163" s="82"/>
      <c r="C163" s="31"/>
      <c r="D163" s="77"/>
      <c r="E163" s="52"/>
      <c r="F163" s="52"/>
      <c r="G163" s="56"/>
      <c r="H163" s="53"/>
      <c r="I163" s="56"/>
      <c r="J163" s="56"/>
      <c r="K163" s="56"/>
      <c r="L163" s="53"/>
      <c r="M163" s="56"/>
      <c r="N163" s="53"/>
      <c r="O163" s="53"/>
      <c r="P163" s="56"/>
      <c r="Q163" s="56"/>
      <c r="R163" s="56"/>
      <c r="S163" s="8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</row>
    <row r="164" spans="1:29" ht="19.5" customHeight="1">
      <c r="A164" s="31"/>
      <c r="B164" s="82"/>
      <c r="C164" s="31"/>
      <c r="D164" s="77"/>
      <c r="E164" s="52"/>
      <c r="F164" s="52"/>
      <c r="G164" s="56"/>
      <c r="H164" s="53"/>
      <c r="I164" s="56"/>
      <c r="J164" s="56"/>
      <c r="K164" s="56"/>
      <c r="L164" s="53"/>
      <c r="M164" s="56"/>
      <c r="N164" s="53"/>
      <c r="O164" s="53"/>
      <c r="P164" s="56"/>
      <c r="Q164" s="56"/>
      <c r="R164" s="56"/>
      <c r="S164" s="8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</row>
    <row r="165" spans="1:29" ht="19.5" customHeight="1">
      <c r="A165" s="31"/>
      <c r="B165" s="82"/>
      <c r="C165" s="31"/>
      <c r="D165" s="77"/>
      <c r="E165" s="52"/>
      <c r="F165" s="52"/>
      <c r="G165" s="56"/>
      <c r="H165" s="53"/>
      <c r="I165" s="56"/>
      <c r="J165" s="56"/>
      <c r="K165" s="56"/>
      <c r="L165" s="53"/>
      <c r="M165" s="56"/>
      <c r="N165" s="53"/>
      <c r="O165" s="53"/>
      <c r="P165" s="56"/>
      <c r="Q165" s="56"/>
      <c r="R165" s="56"/>
      <c r="S165" s="8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</row>
    <row r="166" spans="1:29" ht="19.5" customHeight="1">
      <c r="A166" s="31"/>
      <c r="B166" s="82"/>
      <c r="C166" s="31"/>
      <c r="D166" s="77"/>
      <c r="E166" s="52"/>
      <c r="F166" s="52"/>
      <c r="G166" s="56"/>
      <c r="H166" s="53"/>
      <c r="I166" s="56"/>
      <c r="J166" s="56"/>
      <c r="K166" s="56"/>
      <c r="L166" s="53"/>
      <c r="M166" s="56"/>
      <c r="N166" s="53"/>
      <c r="O166" s="53"/>
      <c r="P166" s="56"/>
      <c r="Q166" s="56"/>
      <c r="R166" s="56"/>
      <c r="S166" s="8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</row>
    <row r="167" spans="1:29" ht="19.5" customHeight="1">
      <c r="A167" s="31"/>
      <c r="B167" s="82"/>
      <c r="C167" s="31"/>
      <c r="D167" s="77"/>
      <c r="E167" s="52"/>
      <c r="F167" s="52"/>
      <c r="G167" s="56"/>
      <c r="H167" s="53"/>
      <c r="I167" s="56"/>
      <c r="J167" s="56"/>
      <c r="K167" s="56"/>
      <c r="L167" s="53"/>
      <c r="M167" s="56"/>
      <c r="N167" s="53"/>
      <c r="O167" s="53"/>
      <c r="P167" s="56"/>
      <c r="Q167" s="56"/>
      <c r="R167" s="56"/>
      <c r="S167" s="8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</row>
    <row r="168" spans="1:29" ht="19.5" customHeight="1">
      <c r="A168" s="31"/>
      <c r="B168" s="82"/>
      <c r="C168" s="31"/>
      <c r="D168" s="77"/>
      <c r="E168" s="52"/>
      <c r="F168" s="52"/>
      <c r="G168" s="56"/>
      <c r="H168" s="53"/>
      <c r="I168" s="56"/>
      <c r="J168" s="56"/>
      <c r="K168" s="56"/>
      <c r="L168" s="53"/>
      <c r="M168" s="56"/>
      <c r="N168" s="53"/>
      <c r="O168" s="53"/>
      <c r="P168" s="56"/>
      <c r="Q168" s="56"/>
      <c r="R168" s="56"/>
      <c r="S168" s="8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</row>
    <row r="169" spans="1:29" ht="19.5" customHeight="1">
      <c r="A169" s="31"/>
      <c r="B169" s="82"/>
      <c r="C169" s="31"/>
      <c r="D169" s="77"/>
      <c r="E169" s="52"/>
      <c r="F169" s="52"/>
      <c r="G169" s="56"/>
      <c r="H169" s="53"/>
      <c r="I169" s="56"/>
      <c r="J169" s="52"/>
      <c r="K169" s="56"/>
      <c r="L169" s="53"/>
      <c r="M169" s="56"/>
      <c r="N169" s="53"/>
      <c r="O169" s="53"/>
      <c r="P169" s="56"/>
      <c r="Q169" s="56"/>
      <c r="R169" s="56"/>
      <c r="S169" s="8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</row>
    <row r="170" spans="1:29" ht="19.5" customHeight="1">
      <c r="A170" s="31"/>
      <c r="B170" s="82"/>
      <c r="C170" s="31"/>
      <c r="D170" s="77"/>
      <c r="E170" s="52"/>
      <c r="F170" s="52"/>
      <c r="G170" s="56"/>
      <c r="H170" s="53"/>
      <c r="I170" s="56"/>
      <c r="J170" s="56"/>
      <c r="K170" s="56"/>
      <c r="L170" s="53"/>
      <c r="M170" s="56"/>
      <c r="N170" s="53"/>
      <c r="O170" s="53"/>
      <c r="P170" s="56"/>
      <c r="Q170" s="56"/>
      <c r="R170" s="56"/>
      <c r="S170" s="8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</row>
    <row r="171" spans="1:29" ht="19.5" customHeight="1">
      <c r="A171" s="31"/>
      <c r="B171" s="82"/>
      <c r="C171" s="31"/>
      <c r="D171" s="77"/>
      <c r="E171" s="52"/>
      <c r="F171" s="52"/>
      <c r="G171" s="56"/>
      <c r="H171" s="53"/>
      <c r="I171" s="56"/>
      <c r="J171" s="56"/>
      <c r="K171" s="56"/>
      <c r="L171" s="53"/>
      <c r="M171" s="56"/>
      <c r="N171" s="53"/>
      <c r="O171" s="53"/>
      <c r="P171" s="56"/>
      <c r="Q171" s="56"/>
      <c r="R171" s="56"/>
      <c r="S171" s="8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</row>
    <row r="172" spans="1:29" ht="19.5" customHeight="1">
      <c r="A172" s="31"/>
      <c r="B172" s="82"/>
      <c r="C172" s="31"/>
      <c r="D172" s="77"/>
      <c r="E172" s="52"/>
      <c r="F172" s="52"/>
      <c r="G172" s="56"/>
      <c r="H172" s="53"/>
      <c r="I172" s="56"/>
      <c r="J172" s="56"/>
      <c r="K172" s="56"/>
      <c r="L172" s="53"/>
      <c r="M172" s="56"/>
      <c r="N172" s="53"/>
      <c r="O172" s="53"/>
      <c r="P172" s="56"/>
      <c r="Q172" s="56"/>
      <c r="R172" s="56"/>
      <c r="S172" s="8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</row>
    <row r="173" spans="1:29" ht="19.5" customHeight="1">
      <c r="A173" s="31"/>
      <c r="B173" s="82"/>
      <c r="C173" s="31"/>
      <c r="D173" s="77"/>
      <c r="E173" s="52"/>
      <c r="F173" s="52"/>
      <c r="G173" s="56"/>
      <c r="H173" s="53"/>
      <c r="I173" s="56"/>
      <c r="J173" s="56"/>
      <c r="K173" s="56"/>
      <c r="L173" s="53"/>
      <c r="M173" s="56"/>
      <c r="N173" s="53"/>
      <c r="O173" s="53"/>
      <c r="P173" s="56"/>
      <c r="Q173" s="56"/>
      <c r="R173" s="56"/>
      <c r="S173" s="8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</row>
    <row r="174" spans="1:29" ht="19.5" customHeight="1">
      <c r="A174" s="31"/>
      <c r="B174" s="82"/>
      <c r="C174" s="31"/>
      <c r="D174" s="77"/>
      <c r="E174" s="52"/>
      <c r="F174" s="52"/>
      <c r="G174" s="56"/>
      <c r="H174" s="51"/>
      <c r="I174" s="56"/>
      <c r="J174" s="52"/>
      <c r="K174" s="56"/>
      <c r="L174" s="53"/>
      <c r="M174" s="56"/>
      <c r="N174" s="53"/>
      <c r="O174" s="53"/>
      <c r="P174" s="56"/>
      <c r="Q174" s="56"/>
      <c r="R174" s="56"/>
      <c r="S174" s="8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</row>
    <row r="175" spans="1:29" ht="19.5" customHeight="1">
      <c r="A175" s="31"/>
      <c r="B175" s="82"/>
      <c r="C175" s="31"/>
      <c r="D175" s="77"/>
      <c r="E175" s="52"/>
      <c r="F175" s="52"/>
      <c r="G175" s="56"/>
      <c r="H175" s="53"/>
      <c r="I175" s="56"/>
      <c r="J175" s="56"/>
      <c r="K175" s="56"/>
      <c r="L175" s="53"/>
      <c r="M175" s="56"/>
      <c r="N175" s="53"/>
      <c r="O175" s="53"/>
      <c r="P175" s="56"/>
      <c r="Q175" s="56"/>
      <c r="R175" s="56"/>
      <c r="S175" s="8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</row>
    <row r="176" spans="1:29" ht="19.5" customHeight="1">
      <c r="A176" s="31"/>
      <c r="B176" s="82"/>
      <c r="C176" s="31"/>
      <c r="D176" s="77"/>
      <c r="E176" s="52"/>
      <c r="F176" s="52"/>
      <c r="G176" s="56"/>
      <c r="H176" s="53"/>
      <c r="I176" s="56"/>
      <c r="J176" s="56"/>
      <c r="K176" s="56"/>
      <c r="L176" s="53"/>
      <c r="M176" s="56"/>
      <c r="N176" s="53"/>
      <c r="O176" s="53"/>
      <c r="P176" s="56"/>
      <c r="Q176" s="56"/>
      <c r="R176" s="56"/>
      <c r="S176" s="8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</row>
    <row r="177" spans="1:29" ht="19.5" customHeight="1">
      <c r="A177" s="31"/>
      <c r="B177" s="82"/>
      <c r="C177" s="31"/>
      <c r="D177" s="77"/>
      <c r="E177" s="52"/>
      <c r="F177" s="52"/>
      <c r="G177" s="56"/>
      <c r="H177" s="53"/>
      <c r="I177" s="56"/>
      <c r="J177" s="56"/>
      <c r="K177" s="56"/>
      <c r="L177" s="53"/>
      <c r="M177" s="56"/>
      <c r="N177" s="53"/>
      <c r="O177" s="53"/>
      <c r="P177" s="56"/>
      <c r="Q177" s="56"/>
      <c r="R177" s="56"/>
      <c r="S177" s="8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</row>
    <row r="178" spans="1:29" ht="19.5" customHeight="1">
      <c r="A178" s="31"/>
      <c r="B178" s="82"/>
      <c r="C178" s="31"/>
      <c r="D178" s="77"/>
      <c r="E178" s="52"/>
      <c r="F178" s="52"/>
      <c r="G178" s="56"/>
      <c r="H178" s="53"/>
      <c r="I178" s="56"/>
      <c r="J178" s="56"/>
      <c r="K178" s="56"/>
      <c r="L178" s="53"/>
      <c r="M178" s="56"/>
      <c r="N178" s="53"/>
      <c r="O178" s="53"/>
      <c r="P178" s="56"/>
      <c r="Q178" s="56"/>
      <c r="R178" s="56"/>
      <c r="S178" s="8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</row>
    <row r="179" spans="1:29" ht="19.5" customHeight="1">
      <c r="A179" s="31"/>
      <c r="B179" s="82"/>
      <c r="C179" s="31"/>
      <c r="D179" s="77"/>
      <c r="E179" s="52"/>
      <c r="F179" s="52"/>
      <c r="G179" s="56"/>
      <c r="H179" s="53"/>
      <c r="I179" s="56"/>
      <c r="J179" s="56"/>
      <c r="K179" s="56"/>
      <c r="L179" s="53"/>
      <c r="M179" s="56"/>
      <c r="N179" s="51"/>
      <c r="O179" s="53"/>
      <c r="P179" s="52"/>
      <c r="Q179" s="56"/>
      <c r="R179" s="56"/>
      <c r="S179" s="8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</row>
    <row r="180" spans="1:29" ht="19.5" customHeight="1">
      <c r="A180" s="31"/>
      <c r="B180" s="82"/>
      <c r="C180" s="31"/>
      <c r="D180" s="77"/>
      <c r="E180" s="52"/>
      <c r="F180" s="52"/>
      <c r="G180" s="56"/>
      <c r="H180" s="53"/>
      <c r="I180" s="56"/>
      <c r="J180" s="56"/>
      <c r="K180" s="56"/>
      <c r="L180" s="53"/>
      <c r="M180" s="56"/>
      <c r="N180" s="53"/>
      <c r="O180" s="53"/>
      <c r="P180" s="56"/>
      <c r="Q180" s="56"/>
      <c r="R180" s="56"/>
      <c r="S180" s="8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</row>
    <row r="181" spans="1:29" ht="19.5" customHeight="1">
      <c r="A181" s="31"/>
      <c r="B181" s="82"/>
      <c r="C181" s="31"/>
      <c r="D181" s="77"/>
      <c r="E181" s="52"/>
      <c r="F181" s="52"/>
      <c r="G181" s="56"/>
      <c r="H181" s="53"/>
      <c r="I181" s="56"/>
      <c r="J181" s="56"/>
      <c r="K181" s="56"/>
      <c r="L181" s="53"/>
      <c r="M181" s="56"/>
      <c r="N181" s="53"/>
      <c r="O181" s="53"/>
      <c r="P181" s="56"/>
      <c r="Q181" s="56"/>
      <c r="R181" s="56"/>
      <c r="S181" s="8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</row>
    <row r="182" spans="1:29" ht="19.5" customHeight="1">
      <c r="A182" s="31"/>
      <c r="B182" s="82"/>
      <c r="C182" s="31"/>
      <c r="D182" s="77"/>
      <c r="E182" s="52"/>
      <c r="F182" s="52"/>
      <c r="G182" s="56"/>
      <c r="H182" s="53"/>
      <c r="I182" s="56"/>
      <c r="J182" s="56"/>
      <c r="K182" s="56"/>
      <c r="L182" s="53"/>
      <c r="M182" s="52"/>
      <c r="N182" s="53"/>
      <c r="O182" s="53"/>
      <c r="P182" s="56"/>
      <c r="Q182" s="56"/>
      <c r="R182" s="56"/>
      <c r="S182" s="8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</row>
    <row r="183" spans="1:29" ht="18.75" customHeight="1">
      <c r="A183" s="31"/>
      <c r="B183" s="132"/>
      <c r="C183" s="31"/>
      <c r="D183" s="77"/>
      <c r="E183" s="52"/>
      <c r="F183" s="52"/>
      <c r="G183" s="56"/>
      <c r="H183" s="53"/>
      <c r="I183" s="56"/>
      <c r="J183" s="56"/>
      <c r="K183" s="56"/>
      <c r="L183" s="53"/>
      <c r="M183" s="56"/>
      <c r="N183" s="53"/>
      <c r="O183" s="53"/>
      <c r="P183" s="56"/>
      <c r="Q183" s="56"/>
      <c r="R183" s="56"/>
      <c r="S183" s="8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</row>
    <row r="184" spans="1:29" ht="4.5" customHeight="1">
      <c r="A184" s="31"/>
      <c r="B184" s="33"/>
      <c r="C184" s="31"/>
      <c r="D184" s="133"/>
      <c r="E184" s="62"/>
      <c r="F184" s="62"/>
      <c r="G184" s="62"/>
      <c r="H184" s="61"/>
      <c r="I184" s="62"/>
      <c r="J184" s="62"/>
      <c r="K184" s="62"/>
      <c r="L184" s="61"/>
      <c r="M184" s="62"/>
      <c r="N184" s="61"/>
      <c r="O184" s="61"/>
      <c r="P184" s="62"/>
      <c r="Q184" s="62"/>
      <c r="R184" s="62"/>
      <c r="S184" s="134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</row>
    <row r="185" spans="1:29" ht="19.5" customHeight="1">
      <c r="A185" s="33"/>
      <c r="B185" s="31"/>
      <c r="C185" s="31"/>
      <c r="D185" s="68"/>
      <c r="E185" s="31"/>
      <c r="F185" s="31"/>
      <c r="G185" s="31"/>
      <c r="H185" s="31"/>
      <c r="I185" s="31"/>
      <c r="J185" s="31"/>
      <c r="K185" s="70"/>
      <c r="L185" s="70"/>
      <c r="M185" s="31"/>
      <c r="N185" s="31"/>
      <c r="O185" s="31"/>
      <c r="P185" s="31"/>
      <c r="Q185" s="31"/>
      <c r="R185" s="31"/>
      <c r="S185" s="31"/>
      <c r="T185" s="33"/>
      <c r="U185" s="31"/>
      <c r="V185" s="31"/>
      <c r="W185" s="31"/>
      <c r="X185" s="31"/>
      <c r="Y185" s="31"/>
      <c r="Z185" s="31"/>
      <c r="AA185" s="31"/>
      <c r="AB185" s="31"/>
      <c r="AC185" s="31"/>
    </row>
    <row r="186" spans="1:29" ht="21.75" customHeight="1">
      <c r="A186" s="33"/>
      <c r="B186" s="31"/>
      <c r="C186" s="31"/>
      <c r="D186" s="135" t="s">
        <v>150</v>
      </c>
      <c r="E186" s="137">
        <f>COUNTIF(D152:D183,"*")-COUNTIF(D152:D183,"*aca*")</f>
        <v>0</v>
      </c>
      <c r="F186" s="31"/>
      <c r="G186" s="31"/>
      <c r="H186" s="31"/>
      <c r="I186" s="138" t="s">
        <v>151</v>
      </c>
      <c r="J186" s="140">
        <f>COUNTIF(J152:J183,"oui")+COUNTIF(J152:J183,"o")</f>
        <v>0</v>
      </c>
      <c r="K186" s="70"/>
      <c r="L186" s="135" t="s">
        <v>152</v>
      </c>
      <c r="M186" s="137">
        <f>COUNTIF(M$152:M$183,"*chalok*")</f>
        <v>0</v>
      </c>
      <c r="N186" s="31"/>
      <c r="O186" s="31"/>
      <c r="P186" s="31"/>
      <c r="Q186" s="31"/>
      <c r="R186" s="31"/>
      <c r="S186" s="31"/>
      <c r="T186" s="33"/>
      <c r="U186" s="31"/>
      <c r="V186" s="31"/>
      <c r="W186" s="31"/>
      <c r="X186" s="31"/>
      <c r="Y186" s="31"/>
      <c r="Z186" s="31"/>
      <c r="AA186" s="31"/>
      <c r="AB186" s="31"/>
      <c r="AC186" s="31"/>
    </row>
    <row r="187" spans="1:29" ht="21.75" customHeight="1">
      <c r="A187" s="33"/>
      <c r="B187" s="31"/>
      <c r="C187" s="31"/>
      <c r="D187" s="141" t="s">
        <v>153</v>
      </c>
      <c r="E187" s="142">
        <f>COUNTIF(H152:H183,"*")</f>
        <v>0</v>
      </c>
      <c r="F187" s="31"/>
      <c r="G187" s="31"/>
      <c r="H187" s="31"/>
      <c r="I187" s="31"/>
      <c r="J187" s="31"/>
      <c r="K187" s="70"/>
      <c r="L187" s="143" t="s">
        <v>154</v>
      </c>
      <c r="M187" s="144">
        <f>COUNTIF(M$152:M$183,"*sairee*")</f>
        <v>0</v>
      </c>
      <c r="N187" s="31"/>
      <c r="O187" s="31"/>
      <c r="P187" s="31"/>
      <c r="Q187" s="31"/>
      <c r="R187" s="31"/>
      <c r="S187" s="31"/>
      <c r="T187" s="33"/>
      <c r="U187" s="31"/>
      <c r="V187" s="31"/>
      <c r="W187" s="31"/>
      <c r="X187" s="31"/>
      <c r="Y187" s="31"/>
      <c r="Z187" s="31"/>
      <c r="AA187" s="31"/>
      <c r="AB187" s="31"/>
      <c r="AC187" s="31"/>
    </row>
    <row r="188" spans="1:29" ht="21.75" customHeight="1">
      <c r="A188" s="33"/>
      <c r="B188" s="31"/>
      <c r="C188" s="70"/>
      <c r="D188" s="68"/>
      <c r="E188" s="31"/>
      <c r="F188" s="31"/>
      <c r="G188" s="31"/>
      <c r="H188" s="31"/>
      <c r="I188" s="31"/>
      <c r="J188" s="31"/>
      <c r="K188" s="31"/>
      <c r="L188" s="141" t="s">
        <v>155</v>
      </c>
      <c r="M188" s="142">
        <f>COUNTIF(M$152:M$183,"*haad*")</f>
        <v>0</v>
      </c>
      <c r="N188" s="31"/>
      <c r="O188" s="31"/>
      <c r="P188" s="31"/>
      <c r="Q188" s="31"/>
      <c r="R188" s="31"/>
      <c r="S188" s="31"/>
      <c r="T188" s="33"/>
      <c r="U188" s="31"/>
      <c r="V188" s="31"/>
      <c r="W188" s="31"/>
      <c r="X188" s="31"/>
      <c r="Y188" s="31"/>
      <c r="Z188" s="31"/>
      <c r="AA188" s="31"/>
      <c r="AB188" s="31"/>
      <c r="AC188" s="31"/>
    </row>
    <row r="189" spans="1:29" ht="19.5" customHeight="1">
      <c r="A189" s="33"/>
      <c r="B189" s="33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1"/>
      <c r="V189" s="31"/>
      <c r="W189" s="31"/>
      <c r="X189" s="31"/>
      <c r="Y189" s="31"/>
      <c r="Z189" s="31"/>
      <c r="AA189" s="31"/>
      <c r="AB189" s="31"/>
      <c r="AC189" s="31"/>
    </row>
    <row r="190" spans="1:29" ht="19.5" customHeight="1">
      <c r="A190" s="33"/>
      <c r="B190" s="33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1"/>
      <c r="V190" s="31"/>
      <c r="W190" s="31"/>
      <c r="X190" s="31"/>
      <c r="Y190" s="31"/>
      <c r="Z190" s="31"/>
      <c r="AA190" s="31"/>
      <c r="AB190" s="31"/>
      <c r="AC190" s="31"/>
    </row>
    <row r="191" spans="1:29" ht="38.25" customHeight="1">
      <c r="A191" s="33"/>
      <c r="B191" s="169" t="s">
        <v>239</v>
      </c>
      <c r="C191" s="167"/>
      <c r="D191" s="167"/>
      <c r="E191" s="167"/>
      <c r="F191" s="167"/>
      <c r="G191" s="167"/>
      <c r="H191" s="167"/>
      <c r="I191" s="167"/>
      <c r="J191" s="167"/>
      <c r="K191" s="167"/>
      <c r="L191" s="167"/>
      <c r="M191" s="167"/>
      <c r="N191" s="167"/>
      <c r="O191" s="167"/>
      <c r="P191" s="167"/>
      <c r="Q191" s="167"/>
      <c r="R191" s="167"/>
      <c r="S191" s="168"/>
      <c r="T191" s="33"/>
      <c r="U191" s="31"/>
      <c r="V191" s="31"/>
      <c r="W191" s="31"/>
      <c r="X191" s="31"/>
      <c r="Y191" s="31"/>
      <c r="Z191" s="31"/>
      <c r="AA191" s="31"/>
      <c r="AB191" s="31"/>
      <c r="AC191" s="31"/>
    </row>
    <row r="192" spans="1:29" ht="19.5" customHeight="1">
      <c r="A192" s="33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3"/>
      <c r="P192" s="33"/>
      <c r="Q192" s="33"/>
      <c r="R192" s="33"/>
      <c r="S192" s="33"/>
      <c r="T192" s="33"/>
      <c r="U192" s="31"/>
      <c r="V192" s="31"/>
      <c r="W192" s="31"/>
      <c r="X192" s="31"/>
      <c r="Y192" s="31"/>
      <c r="Z192" s="31"/>
      <c r="AA192" s="31"/>
      <c r="AB192" s="31"/>
      <c r="AC192" s="31"/>
    </row>
    <row r="193" spans="1:29" ht="30" customHeight="1">
      <c r="A193" s="33"/>
      <c r="B193" s="31"/>
      <c r="C193" s="31"/>
      <c r="D193" s="166" t="s">
        <v>157</v>
      </c>
      <c r="E193" s="167"/>
      <c r="F193" s="167"/>
      <c r="G193" s="167"/>
      <c r="H193" s="167"/>
      <c r="I193" s="167"/>
      <c r="J193" s="167"/>
      <c r="K193" s="167"/>
      <c r="L193" s="167"/>
      <c r="M193" s="167"/>
      <c r="N193" s="168"/>
      <c r="O193" s="31"/>
      <c r="P193" s="170" t="s">
        <v>31</v>
      </c>
      <c r="Q193" s="171"/>
      <c r="R193" s="174">
        <f>COUNTIF(D$197:D$230,"*")-COUNTIF($D197:$D230,"*aca*")+COUNTIF(H$197:H$230,"*")</f>
        <v>32</v>
      </c>
      <c r="S193" s="31"/>
      <c r="T193" s="33"/>
      <c r="U193" s="31"/>
      <c r="V193" s="31"/>
      <c r="W193" s="31"/>
      <c r="X193" s="31"/>
      <c r="Y193" s="31"/>
      <c r="Z193" s="31"/>
      <c r="AA193" s="31"/>
      <c r="AB193" s="31"/>
      <c r="AC193" s="31"/>
    </row>
    <row r="194" spans="1:29" ht="19.5" customHeight="1">
      <c r="A194" s="33"/>
      <c r="B194" s="33"/>
      <c r="C194" s="31"/>
      <c r="D194" s="176" t="s">
        <v>20</v>
      </c>
      <c r="E194" s="167"/>
      <c r="F194" s="167"/>
      <c r="G194" s="167"/>
      <c r="H194" s="167"/>
      <c r="I194" s="176" t="s">
        <v>21</v>
      </c>
      <c r="J194" s="167"/>
      <c r="K194" s="167"/>
      <c r="L194" s="167"/>
      <c r="M194" s="167"/>
      <c r="N194" s="168"/>
      <c r="O194" s="31"/>
      <c r="P194" s="172"/>
      <c r="Q194" s="173"/>
      <c r="R194" s="175"/>
      <c r="S194" s="31"/>
      <c r="T194" s="33"/>
      <c r="U194" s="31"/>
      <c r="V194" s="31"/>
      <c r="W194" s="31"/>
      <c r="X194" s="31"/>
      <c r="Y194" s="31"/>
      <c r="Z194" s="31"/>
      <c r="AA194" s="31"/>
      <c r="AB194" s="31"/>
      <c r="AC194" s="31"/>
    </row>
    <row r="195" spans="1:29" ht="19.5" customHeight="1">
      <c r="A195" s="33"/>
      <c r="B195" s="33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1"/>
      <c r="V195" s="31"/>
      <c r="W195" s="31"/>
      <c r="X195" s="31"/>
      <c r="Y195" s="31"/>
      <c r="Z195" s="31"/>
      <c r="AA195" s="31"/>
      <c r="AB195" s="31"/>
      <c r="AC195" s="31"/>
    </row>
    <row r="196" spans="1:29" ht="23.25" customHeight="1">
      <c r="A196" s="70"/>
      <c r="B196" s="71" t="s">
        <v>37</v>
      </c>
      <c r="C196" s="70"/>
      <c r="D196" s="44" t="s">
        <v>38</v>
      </c>
      <c r="E196" s="72" t="s">
        <v>39</v>
      </c>
      <c r="F196" s="46" t="s">
        <v>40</v>
      </c>
      <c r="G196" s="46" t="s">
        <v>41</v>
      </c>
      <c r="H196" s="46" t="s">
        <v>42</v>
      </c>
      <c r="I196" s="46" t="s">
        <v>43</v>
      </c>
      <c r="J196" s="46" t="s">
        <v>44</v>
      </c>
      <c r="K196" s="46" t="s">
        <v>45</v>
      </c>
      <c r="L196" s="46" t="s">
        <v>25</v>
      </c>
      <c r="M196" s="46" t="s">
        <v>27</v>
      </c>
      <c r="N196" s="46" t="s">
        <v>46</v>
      </c>
      <c r="O196" s="46" t="s">
        <v>47</v>
      </c>
      <c r="P196" s="46" t="s">
        <v>28</v>
      </c>
      <c r="Q196" s="46" t="s">
        <v>29</v>
      </c>
      <c r="R196" s="46" t="s">
        <v>30</v>
      </c>
      <c r="S196" s="73" t="s">
        <v>48</v>
      </c>
      <c r="T196" s="70"/>
      <c r="U196" s="70"/>
      <c r="V196" s="70"/>
      <c r="W196" s="70"/>
      <c r="X196" s="70"/>
      <c r="Y196" s="70"/>
      <c r="Z196" s="70"/>
      <c r="AA196" s="70"/>
      <c r="AB196" s="70"/>
      <c r="AC196" s="70"/>
    </row>
    <row r="197" spans="1:29" ht="7.5" customHeight="1">
      <c r="A197" s="31"/>
      <c r="B197" s="33"/>
      <c r="C197" s="31"/>
      <c r="D197" s="47"/>
      <c r="E197" s="49"/>
      <c r="F197" s="49"/>
      <c r="G197" s="49"/>
      <c r="H197" s="48"/>
      <c r="I197" s="49"/>
      <c r="J197" s="49"/>
      <c r="K197" s="49"/>
      <c r="L197" s="48"/>
      <c r="M197" s="49"/>
      <c r="N197" s="48"/>
      <c r="O197" s="48"/>
      <c r="P197" s="49"/>
      <c r="Q197" s="49"/>
      <c r="R197" s="49"/>
      <c r="S197" s="74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</row>
    <row r="198" spans="1:29" ht="19.5" customHeight="1">
      <c r="A198" s="75"/>
      <c r="B198" s="76"/>
      <c r="C198" s="31"/>
      <c r="D198" s="77" t="s">
        <v>49</v>
      </c>
      <c r="E198" s="52"/>
      <c r="F198" s="52"/>
      <c r="G198" s="56"/>
      <c r="H198" s="51"/>
      <c r="I198" s="52"/>
      <c r="J198" s="52"/>
      <c r="K198" s="56"/>
      <c r="L198" s="53"/>
      <c r="M198" s="52"/>
      <c r="N198" s="51"/>
      <c r="O198" s="53"/>
      <c r="P198" s="52"/>
      <c r="Q198" s="56"/>
      <c r="R198" s="52"/>
      <c r="S198" s="8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</row>
    <row r="199" spans="1:29" ht="19.5" customHeight="1">
      <c r="A199" s="31"/>
      <c r="B199" s="82"/>
      <c r="C199" s="31"/>
      <c r="D199" s="77" t="s">
        <v>49</v>
      </c>
      <c r="E199" s="52"/>
      <c r="F199" s="52"/>
      <c r="G199" s="56"/>
      <c r="H199" s="53"/>
      <c r="I199" s="56"/>
      <c r="J199" s="56"/>
      <c r="K199" s="56"/>
      <c r="L199" s="57"/>
      <c r="M199" s="52"/>
      <c r="N199" s="51"/>
      <c r="O199" s="53"/>
      <c r="P199" s="56"/>
      <c r="Q199" s="56"/>
      <c r="R199" s="56"/>
      <c r="S199" s="8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</row>
    <row r="200" spans="1:29" ht="19.5" customHeight="1">
      <c r="A200" s="31"/>
      <c r="B200" s="82"/>
      <c r="C200" s="31"/>
      <c r="D200" s="77" t="s">
        <v>240</v>
      </c>
      <c r="E200" s="52"/>
      <c r="F200" s="52"/>
      <c r="G200" s="56"/>
      <c r="H200" s="53"/>
      <c r="I200" s="56"/>
      <c r="J200" s="56"/>
      <c r="K200" s="56"/>
      <c r="L200" s="53"/>
      <c r="M200" s="52"/>
      <c r="N200" s="51"/>
      <c r="O200" s="53"/>
      <c r="P200" s="56"/>
      <c r="Q200" s="56"/>
      <c r="R200" s="56"/>
      <c r="S200" s="8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</row>
    <row r="201" spans="1:29" ht="19.5" customHeight="1">
      <c r="A201" s="31"/>
      <c r="B201" s="82"/>
      <c r="C201" s="31"/>
      <c r="D201" s="77" t="s">
        <v>241</v>
      </c>
      <c r="E201" s="52"/>
      <c r="F201" s="52"/>
      <c r="G201" s="56"/>
      <c r="H201" s="53"/>
      <c r="I201" s="56"/>
      <c r="J201" s="56"/>
      <c r="K201" s="56"/>
      <c r="L201" s="53"/>
      <c r="M201" s="52"/>
      <c r="N201" s="53"/>
      <c r="O201" s="53"/>
      <c r="P201" s="56"/>
      <c r="Q201" s="56"/>
      <c r="R201" s="56"/>
      <c r="S201" s="8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</row>
    <row r="202" spans="1:29" ht="19.5" customHeight="1">
      <c r="A202" s="31"/>
      <c r="B202" s="82"/>
      <c r="C202" s="31"/>
      <c r="D202" s="77" t="s">
        <v>242</v>
      </c>
      <c r="E202" s="52"/>
      <c r="F202" s="52"/>
      <c r="G202" s="56"/>
      <c r="H202" s="53"/>
      <c r="I202" s="56"/>
      <c r="J202" s="56"/>
      <c r="K202" s="56"/>
      <c r="L202" s="53"/>
      <c r="M202" s="52"/>
      <c r="N202" s="53"/>
      <c r="O202" s="53"/>
      <c r="P202" s="56"/>
      <c r="Q202" s="56"/>
      <c r="R202" s="56"/>
      <c r="S202" s="8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</row>
    <row r="203" spans="1:29" ht="19.5" customHeight="1">
      <c r="A203" s="31"/>
      <c r="B203" s="82"/>
      <c r="C203" s="31"/>
      <c r="D203" s="77" t="s">
        <v>243</v>
      </c>
      <c r="E203" s="52"/>
      <c r="F203" s="52"/>
      <c r="G203" s="56"/>
      <c r="H203" s="53"/>
      <c r="I203" s="56"/>
      <c r="J203" s="56"/>
      <c r="K203" s="56"/>
      <c r="L203" s="53"/>
      <c r="M203" s="56"/>
      <c r="N203" s="53"/>
      <c r="O203" s="53"/>
      <c r="P203" s="56"/>
      <c r="Q203" s="56"/>
      <c r="R203" s="56"/>
      <c r="S203" s="8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</row>
    <row r="204" spans="1:29" ht="19.5" customHeight="1">
      <c r="A204" s="31"/>
      <c r="B204" s="82"/>
      <c r="C204" s="31"/>
      <c r="D204" s="77" t="s">
        <v>244</v>
      </c>
      <c r="E204" s="52"/>
      <c r="F204" s="52"/>
      <c r="G204" s="56"/>
      <c r="H204" s="53"/>
      <c r="I204" s="56"/>
      <c r="J204" s="56"/>
      <c r="K204" s="56"/>
      <c r="L204" s="57"/>
      <c r="M204" s="56"/>
      <c r="N204" s="53"/>
      <c r="O204" s="53"/>
      <c r="P204" s="56"/>
      <c r="Q204" s="56"/>
      <c r="R204" s="56"/>
      <c r="S204" s="8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</row>
    <row r="205" spans="1:29" ht="19.5" customHeight="1">
      <c r="A205" s="31"/>
      <c r="B205" s="82"/>
      <c r="C205" s="31"/>
      <c r="D205" s="77" t="s">
        <v>245</v>
      </c>
      <c r="E205" s="52"/>
      <c r="F205" s="52"/>
      <c r="G205" s="56"/>
      <c r="H205" s="53"/>
      <c r="I205" s="56"/>
      <c r="J205" s="56"/>
      <c r="K205" s="56"/>
      <c r="L205" s="57"/>
      <c r="M205" s="56"/>
      <c r="N205" s="53"/>
      <c r="O205" s="53"/>
      <c r="P205" s="56"/>
      <c r="Q205" s="56"/>
      <c r="R205" s="56"/>
      <c r="S205" s="8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</row>
    <row r="206" spans="1:29" ht="19.5" customHeight="1">
      <c r="A206" s="31"/>
      <c r="B206" s="82"/>
      <c r="C206" s="31"/>
      <c r="D206" s="77" t="s">
        <v>246</v>
      </c>
      <c r="E206" s="52"/>
      <c r="F206" s="52"/>
      <c r="G206" s="56"/>
      <c r="H206" s="53"/>
      <c r="I206" s="56"/>
      <c r="J206" s="56"/>
      <c r="K206" s="56"/>
      <c r="L206" s="53"/>
      <c r="M206" s="56"/>
      <c r="N206" s="53"/>
      <c r="O206" s="53"/>
      <c r="P206" s="56"/>
      <c r="Q206" s="56"/>
      <c r="R206" s="56"/>
      <c r="S206" s="8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</row>
    <row r="207" spans="1:29" ht="19.5" customHeight="1">
      <c r="A207" s="31"/>
      <c r="B207" s="82"/>
      <c r="C207" s="31"/>
      <c r="D207" s="77" t="s">
        <v>247</v>
      </c>
      <c r="E207" s="52"/>
      <c r="F207" s="52"/>
      <c r="G207" s="56"/>
      <c r="H207" s="53"/>
      <c r="I207" s="56"/>
      <c r="J207" s="56"/>
      <c r="K207" s="56"/>
      <c r="L207" s="53"/>
      <c r="M207" s="56"/>
      <c r="N207" s="53"/>
      <c r="O207" s="53"/>
      <c r="P207" s="56"/>
      <c r="Q207" s="56"/>
      <c r="R207" s="56"/>
      <c r="S207" s="8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</row>
    <row r="208" spans="1:29" ht="19.5" customHeight="1">
      <c r="A208" s="31"/>
      <c r="B208" s="82"/>
      <c r="C208" s="31"/>
      <c r="D208" s="77" t="s">
        <v>49</v>
      </c>
      <c r="E208" s="52"/>
      <c r="F208" s="52"/>
      <c r="G208" s="56"/>
      <c r="H208" s="53"/>
      <c r="I208" s="56"/>
      <c r="J208" s="56"/>
      <c r="K208" s="56"/>
      <c r="L208" s="53"/>
      <c r="M208" s="56"/>
      <c r="N208" s="53"/>
      <c r="O208" s="53"/>
      <c r="P208" s="56"/>
      <c r="Q208" s="56"/>
      <c r="R208" s="56"/>
      <c r="S208" s="8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</row>
    <row r="209" spans="1:29" ht="19.5" customHeight="1">
      <c r="A209" s="31"/>
      <c r="B209" s="82"/>
      <c r="C209" s="31"/>
      <c r="D209" s="77" t="s">
        <v>49</v>
      </c>
      <c r="E209" s="52"/>
      <c r="F209" s="52"/>
      <c r="G209" s="56"/>
      <c r="H209" s="53"/>
      <c r="I209" s="56"/>
      <c r="J209" s="56"/>
      <c r="K209" s="56"/>
      <c r="L209" s="53"/>
      <c r="M209" s="56"/>
      <c r="N209" s="53"/>
      <c r="O209" s="53"/>
      <c r="P209" s="56"/>
      <c r="Q209" s="56"/>
      <c r="R209" s="56"/>
      <c r="S209" s="8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</row>
    <row r="210" spans="1:29" ht="19.5" customHeight="1">
      <c r="A210" s="31"/>
      <c r="B210" s="82"/>
      <c r="C210" s="31"/>
      <c r="D210" s="77" t="s">
        <v>49</v>
      </c>
      <c r="E210" s="52"/>
      <c r="F210" s="52"/>
      <c r="G210" s="56"/>
      <c r="H210" s="53"/>
      <c r="I210" s="56"/>
      <c r="J210" s="56"/>
      <c r="K210" s="56"/>
      <c r="L210" s="53"/>
      <c r="M210" s="56"/>
      <c r="N210" s="53"/>
      <c r="O210" s="53"/>
      <c r="P210" s="56"/>
      <c r="Q210" s="56"/>
      <c r="R210" s="56"/>
      <c r="S210" s="8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</row>
    <row r="211" spans="1:29" ht="19.5" customHeight="1">
      <c r="A211" s="31"/>
      <c r="B211" s="82"/>
      <c r="C211" s="31"/>
      <c r="D211" s="77" t="s">
        <v>49</v>
      </c>
      <c r="E211" s="52"/>
      <c r="F211" s="52"/>
      <c r="G211" s="56"/>
      <c r="H211" s="53"/>
      <c r="I211" s="56"/>
      <c r="J211" s="56"/>
      <c r="K211" s="56"/>
      <c r="L211" s="53"/>
      <c r="M211" s="56"/>
      <c r="N211" s="53"/>
      <c r="O211" s="53"/>
      <c r="P211" s="56"/>
      <c r="Q211" s="56"/>
      <c r="R211" s="56"/>
      <c r="S211" s="8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</row>
    <row r="212" spans="1:29" ht="19.5" customHeight="1">
      <c r="A212" s="31"/>
      <c r="B212" s="82"/>
      <c r="C212" s="31"/>
      <c r="D212" s="77" t="s">
        <v>49</v>
      </c>
      <c r="E212" s="52"/>
      <c r="F212" s="52"/>
      <c r="G212" s="56"/>
      <c r="H212" s="53"/>
      <c r="I212" s="56"/>
      <c r="J212" s="56"/>
      <c r="K212" s="56"/>
      <c r="L212" s="53"/>
      <c r="M212" s="56"/>
      <c r="N212" s="53"/>
      <c r="O212" s="53"/>
      <c r="P212" s="56"/>
      <c r="Q212" s="56"/>
      <c r="R212" s="56"/>
      <c r="S212" s="8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</row>
    <row r="213" spans="1:29" ht="19.5" customHeight="1">
      <c r="A213" s="31"/>
      <c r="B213" s="82"/>
      <c r="C213" s="31"/>
      <c r="D213" s="77" t="s">
        <v>49</v>
      </c>
      <c r="E213" s="52"/>
      <c r="F213" s="52"/>
      <c r="G213" s="56"/>
      <c r="H213" s="53"/>
      <c r="I213" s="56"/>
      <c r="J213" s="56"/>
      <c r="K213" s="56"/>
      <c r="L213" s="53"/>
      <c r="M213" s="56"/>
      <c r="N213" s="53"/>
      <c r="O213" s="53"/>
      <c r="P213" s="56"/>
      <c r="Q213" s="56"/>
      <c r="R213" s="56"/>
      <c r="S213" s="8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</row>
    <row r="214" spans="1:29" ht="19.5" customHeight="1">
      <c r="A214" s="31"/>
      <c r="B214" s="82"/>
      <c r="C214" s="31"/>
      <c r="D214" s="77" t="s">
        <v>49</v>
      </c>
      <c r="E214" s="52"/>
      <c r="F214" s="52"/>
      <c r="G214" s="56"/>
      <c r="H214" s="53"/>
      <c r="I214" s="56"/>
      <c r="J214" s="56"/>
      <c r="K214" s="56"/>
      <c r="L214" s="53"/>
      <c r="M214" s="56"/>
      <c r="N214" s="53"/>
      <c r="O214" s="53"/>
      <c r="P214" s="56"/>
      <c r="Q214" s="56"/>
      <c r="R214" s="56"/>
      <c r="S214" s="8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</row>
    <row r="215" spans="1:29" ht="19.5" customHeight="1">
      <c r="A215" s="31"/>
      <c r="B215" s="82"/>
      <c r="C215" s="31"/>
      <c r="D215" s="77" t="s">
        <v>49</v>
      </c>
      <c r="E215" s="52"/>
      <c r="F215" s="52"/>
      <c r="G215" s="56"/>
      <c r="H215" s="53"/>
      <c r="I215" s="56"/>
      <c r="J215" s="52"/>
      <c r="K215" s="56"/>
      <c r="L215" s="53"/>
      <c r="M215" s="56"/>
      <c r="N215" s="53"/>
      <c r="O215" s="53"/>
      <c r="P215" s="56"/>
      <c r="Q215" s="56"/>
      <c r="R215" s="56"/>
      <c r="S215" s="8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</row>
    <row r="216" spans="1:29" ht="19.5" customHeight="1">
      <c r="A216" s="31"/>
      <c r="B216" s="82"/>
      <c r="C216" s="31"/>
      <c r="D216" s="77" t="s">
        <v>49</v>
      </c>
      <c r="E216" s="52"/>
      <c r="F216" s="52"/>
      <c r="G216" s="56"/>
      <c r="H216" s="53"/>
      <c r="I216" s="56"/>
      <c r="J216" s="56"/>
      <c r="K216" s="56"/>
      <c r="L216" s="53"/>
      <c r="M216" s="56"/>
      <c r="N216" s="53"/>
      <c r="O216" s="53"/>
      <c r="P216" s="56"/>
      <c r="Q216" s="56"/>
      <c r="R216" s="56"/>
      <c r="S216" s="8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</row>
    <row r="217" spans="1:29" ht="19.5" customHeight="1">
      <c r="A217" s="31"/>
      <c r="B217" s="82"/>
      <c r="C217" s="31"/>
      <c r="D217" s="77" t="s">
        <v>49</v>
      </c>
      <c r="E217" s="52"/>
      <c r="F217" s="52"/>
      <c r="G217" s="56"/>
      <c r="H217" s="53"/>
      <c r="I217" s="56"/>
      <c r="J217" s="56"/>
      <c r="K217" s="56"/>
      <c r="L217" s="53"/>
      <c r="M217" s="56"/>
      <c r="N217" s="53"/>
      <c r="O217" s="53"/>
      <c r="P217" s="56"/>
      <c r="Q217" s="56"/>
      <c r="R217" s="56"/>
      <c r="S217" s="8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</row>
    <row r="218" spans="1:29" ht="19.5" customHeight="1">
      <c r="A218" s="31"/>
      <c r="B218" s="82"/>
      <c r="C218" s="31"/>
      <c r="D218" s="77" t="s">
        <v>49</v>
      </c>
      <c r="E218" s="52"/>
      <c r="F218" s="52"/>
      <c r="G218" s="56"/>
      <c r="H218" s="53"/>
      <c r="I218" s="56"/>
      <c r="J218" s="56"/>
      <c r="K218" s="56"/>
      <c r="L218" s="53"/>
      <c r="M218" s="56"/>
      <c r="N218" s="53"/>
      <c r="O218" s="53"/>
      <c r="P218" s="56"/>
      <c r="Q218" s="56"/>
      <c r="R218" s="56"/>
      <c r="S218" s="8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</row>
    <row r="219" spans="1:29" ht="19.5" customHeight="1">
      <c r="A219" s="31"/>
      <c r="B219" s="82"/>
      <c r="C219" s="31"/>
      <c r="D219" s="77" t="s">
        <v>49</v>
      </c>
      <c r="E219" s="52"/>
      <c r="F219" s="52"/>
      <c r="G219" s="56"/>
      <c r="H219" s="53"/>
      <c r="I219" s="56"/>
      <c r="J219" s="56"/>
      <c r="K219" s="56"/>
      <c r="L219" s="53"/>
      <c r="M219" s="56"/>
      <c r="N219" s="53"/>
      <c r="O219" s="53"/>
      <c r="P219" s="56"/>
      <c r="Q219" s="56"/>
      <c r="R219" s="56"/>
      <c r="S219" s="8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</row>
    <row r="220" spans="1:29" ht="19.5" customHeight="1">
      <c r="A220" s="31"/>
      <c r="B220" s="82"/>
      <c r="C220" s="31"/>
      <c r="D220" s="77" t="s">
        <v>49</v>
      </c>
      <c r="E220" s="52"/>
      <c r="F220" s="52"/>
      <c r="G220" s="56"/>
      <c r="H220" s="51"/>
      <c r="I220" s="56"/>
      <c r="J220" s="52"/>
      <c r="K220" s="56"/>
      <c r="L220" s="53"/>
      <c r="M220" s="56"/>
      <c r="N220" s="53"/>
      <c r="O220" s="53"/>
      <c r="P220" s="56"/>
      <c r="Q220" s="56"/>
      <c r="R220" s="56"/>
      <c r="S220" s="8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</row>
    <row r="221" spans="1:29" ht="19.5" customHeight="1">
      <c r="A221" s="31"/>
      <c r="B221" s="82"/>
      <c r="C221" s="31"/>
      <c r="D221" s="77" t="s">
        <v>49</v>
      </c>
      <c r="E221" s="52"/>
      <c r="F221" s="52"/>
      <c r="G221" s="56"/>
      <c r="H221" s="53"/>
      <c r="I221" s="56"/>
      <c r="J221" s="56"/>
      <c r="K221" s="56"/>
      <c r="L221" s="53"/>
      <c r="M221" s="56"/>
      <c r="N221" s="53"/>
      <c r="O221" s="53"/>
      <c r="P221" s="56"/>
      <c r="Q221" s="56"/>
      <c r="R221" s="56"/>
      <c r="S221" s="8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</row>
    <row r="222" spans="1:29" ht="19.5" customHeight="1">
      <c r="A222" s="31"/>
      <c r="B222" s="82"/>
      <c r="C222" s="31"/>
      <c r="D222" s="77" t="s">
        <v>49</v>
      </c>
      <c r="E222" s="52"/>
      <c r="F222" s="52"/>
      <c r="G222" s="56"/>
      <c r="H222" s="53"/>
      <c r="I222" s="56"/>
      <c r="J222" s="56"/>
      <c r="K222" s="56"/>
      <c r="L222" s="53"/>
      <c r="M222" s="56"/>
      <c r="N222" s="53"/>
      <c r="O222" s="53"/>
      <c r="P222" s="56"/>
      <c r="Q222" s="56"/>
      <c r="R222" s="56"/>
      <c r="S222" s="8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</row>
    <row r="223" spans="1:29" ht="19.5" customHeight="1">
      <c r="A223" s="31"/>
      <c r="B223" s="82"/>
      <c r="C223" s="31"/>
      <c r="D223" s="77" t="s">
        <v>49</v>
      </c>
      <c r="E223" s="52"/>
      <c r="F223" s="52"/>
      <c r="G223" s="56"/>
      <c r="H223" s="53"/>
      <c r="I223" s="56"/>
      <c r="J223" s="56"/>
      <c r="K223" s="56"/>
      <c r="L223" s="53"/>
      <c r="M223" s="56"/>
      <c r="N223" s="53"/>
      <c r="O223" s="53"/>
      <c r="P223" s="56"/>
      <c r="Q223" s="56"/>
      <c r="R223" s="56"/>
      <c r="S223" s="8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</row>
    <row r="224" spans="1:29" ht="19.5" customHeight="1">
      <c r="A224" s="31"/>
      <c r="B224" s="82"/>
      <c r="C224" s="31"/>
      <c r="D224" s="77" t="s">
        <v>49</v>
      </c>
      <c r="E224" s="52"/>
      <c r="F224" s="52"/>
      <c r="G224" s="56"/>
      <c r="H224" s="53"/>
      <c r="I224" s="56"/>
      <c r="J224" s="56"/>
      <c r="K224" s="56"/>
      <c r="L224" s="53"/>
      <c r="M224" s="56"/>
      <c r="N224" s="53"/>
      <c r="O224" s="53"/>
      <c r="P224" s="56"/>
      <c r="Q224" s="56"/>
      <c r="R224" s="56"/>
      <c r="S224" s="8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</row>
    <row r="225" spans="1:29" ht="19.5" customHeight="1">
      <c r="A225" s="31"/>
      <c r="B225" s="82"/>
      <c r="C225" s="31"/>
      <c r="D225" s="77" t="s">
        <v>49</v>
      </c>
      <c r="E225" s="52"/>
      <c r="F225" s="52"/>
      <c r="G225" s="56"/>
      <c r="H225" s="53"/>
      <c r="I225" s="56"/>
      <c r="J225" s="56"/>
      <c r="K225" s="56"/>
      <c r="L225" s="53"/>
      <c r="M225" s="56"/>
      <c r="N225" s="51"/>
      <c r="O225" s="53"/>
      <c r="P225" s="52"/>
      <c r="Q225" s="56"/>
      <c r="R225" s="56"/>
      <c r="S225" s="8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</row>
    <row r="226" spans="1:29" ht="19.5" customHeight="1">
      <c r="A226" s="31"/>
      <c r="B226" s="82"/>
      <c r="C226" s="31"/>
      <c r="D226" s="77" t="s">
        <v>49</v>
      </c>
      <c r="E226" s="52"/>
      <c r="F226" s="52"/>
      <c r="G226" s="56"/>
      <c r="H226" s="53"/>
      <c r="I226" s="56"/>
      <c r="J226" s="56"/>
      <c r="K226" s="56"/>
      <c r="L226" s="53"/>
      <c r="M226" s="56"/>
      <c r="N226" s="53"/>
      <c r="O226" s="53"/>
      <c r="P226" s="56"/>
      <c r="Q226" s="56"/>
      <c r="R226" s="56"/>
      <c r="S226" s="8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</row>
    <row r="227" spans="1:29" ht="19.5" customHeight="1">
      <c r="A227" s="31"/>
      <c r="B227" s="82"/>
      <c r="C227" s="31"/>
      <c r="D227" s="77" t="s">
        <v>49</v>
      </c>
      <c r="E227" s="52"/>
      <c r="F227" s="52"/>
      <c r="G227" s="56"/>
      <c r="H227" s="53"/>
      <c r="I227" s="56"/>
      <c r="J227" s="56"/>
      <c r="K227" s="56"/>
      <c r="L227" s="53"/>
      <c r="M227" s="52"/>
      <c r="N227" s="53"/>
      <c r="O227" s="53"/>
      <c r="P227" s="56"/>
      <c r="Q227" s="56"/>
      <c r="R227" s="56"/>
      <c r="S227" s="8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</row>
    <row r="228" spans="1:29" ht="19.5" customHeight="1">
      <c r="A228" s="31"/>
      <c r="B228" s="82"/>
      <c r="C228" s="31"/>
      <c r="D228" s="77" t="s">
        <v>49</v>
      </c>
      <c r="E228" s="52"/>
      <c r="F228" s="52"/>
      <c r="G228" s="56"/>
      <c r="H228" s="53"/>
      <c r="I228" s="56"/>
      <c r="J228" s="56"/>
      <c r="K228" s="56"/>
      <c r="L228" s="53"/>
      <c r="M228" s="56"/>
      <c r="N228" s="53"/>
      <c r="O228" s="53"/>
      <c r="P228" s="56"/>
      <c r="Q228" s="56"/>
      <c r="R228" s="56"/>
      <c r="S228" s="8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</row>
    <row r="229" spans="1:29" ht="18.75" customHeight="1">
      <c r="A229" s="31"/>
      <c r="B229" s="132"/>
      <c r="C229" s="31"/>
      <c r="D229" s="77" t="s">
        <v>49</v>
      </c>
      <c r="E229" s="52"/>
      <c r="F229" s="52"/>
      <c r="G229" s="56"/>
      <c r="H229" s="53"/>
      <c r="I229" s="56"/>
      <c r="J229" s="56"/>
      <c r="K229" s="56"/>
      <c r="L229" s="53"/>
      <c r="M229" s="56"/>
      <c r="N229" s="53"/>
      <c r="O229" s="53"/>
      <c r="P229" s="56"/>
      <c r="Q229" s="56"/>
      <c r="R229" s="56"/>
      <c r="S229" s="8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</row>
    <row r="230" spans="1:29" ht="4.5" customHeight="1">
      <c r="A230" s="31"/>
      <c r="B230" s="33"/>
      <c r="C230" s="31"/>
      <c r="D230" s="133"/>
      <c r="E230" s="62"/>
      <c r="F230" s="62"/>
      <c r="G230" s="62"/>
      <c r="H230" s="61"/>
      <c r="I230" s="62"/>
      <c r="J230" s="62"/>
      <c r="K230" s="62"/>
      <c r="L230" s="61"/>
      <c r="M230" s="62"/>
      <c r="N230" s="61"/>
      <c r="O230" s="61"/>
      <c r="P230" s="62"/>
      <c r="Q230" s="62"/>
      <c r="R230" s="62"/>
      <c r="S230" s="134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</row>
    <row r="231" spans="1:29" ht="19.5" customHeight="1">
      <c r="A231" s="33"/>
      <c r="B231" s="31"/>
      <c r="C231" s="31"/>
      <c r="D231" s="68"/>
      <c r="E231" s="31"/>
      <c r="F231" s="31"/>
      <c r="G231" s="31"/>
      <c r="H231" s="31"/>
      <c r="I231" s="31"/>
      <c r="J231" s="31"/>
      <c r="K231" s="70"/>
      <c r="L231" s="70"/>
      <c r="M231" s="31"/>
      <c r="N231" s="31"/>
      <c r="O231" s="31"/>
      <c r="P231" s="31"/>
      <c r="Q231" s="31"/>
      <c r="R231" s="31"/>
      <c r="S231" s="31"/>
      <c r="T231" s="33"/>
      <c r="U231" s="31"/>
      <c r="V231" s="31"/>
      <c r="W231" s="31"/>
      <c r="X231" s="31"/>
      <c r="Y231" s="31"/>
      <c r="Z231" s="31"/>
      <c r="AA231" s="31"/>
      <c r="AB231" s="31"/>
      <c r="AC231" s="31"/>
    </row>
    <row r="232" spans="1:29" ht="21" customHeight="1">
      <c r="A232" s="33"/>
      <c r="B232" s="31"/>
      <c r="C232" s="31"/>
      <c r="D232" s="135" t="s">
        <v>150</v>
      </c>
      <c r="E232" s="137">
        <f>COUNTIF(D$197:D$230,"*")-COUNTIF(D$197:D$230,"*aca*")</f>
        <v>32</v>
      </c>
      <c r="F232" s="31"/>
      <c r="G232" s="31"/>
      <c r="H232" s="31"/>
      <c r="I232" s="138" t="s">
        <v>151</v>
      </c>
      <c r="J232" s="140">
        <f>COUNTIF(J150:J230,"oui")+COUNTIF(J150:J230,"o")</f>
        <v>0</v>
      </c>
      <c r="K232" s="70"/>
      <c r="L232" s="135" t="s">
        <v>152</v>
      </c>
      <c r="M232" s="137">
        <f>COUNTIF(M$197:M$230,"*chalok*")</f>
        <v>0</v>
      </c>
      <c r="N232" s="31"/>
      <c r="O232" s="31"/>
      <c r="P232" s="31"/>
      <c r="Q232" s="31"/>
      <c r="R232" s="31"/>
      <c r="S232" s="31"/>
      <c r="T232" s="33"/>
      <c r="U232" s="31"/>
      <c r="V232" s="31"/>
      <c r="W232" s="31"/>
      <c r="X232" s="31"/>
      <c r="Y232" s="31"/>
      <c r="Z232" s="31"/>
      <c r="AA232" s="31"/>
      <c r="AB232" s="31"/>
      <c r="AC232" s="31"/>
    </row>
    <row r="233" spans="1:29" ht="21" customHeight="1">
      <c r="A233" s="33"/>
      <c r="B233" s="31"/>
      <c r="C233" s="31"/>
      <c r="D233" s="141" t="s">
        <v>153</v>
      </c>
      <c r="E233" s="142">
        <f>COUNTIF(H$197:H$230,"*")</f>
        <v>0</v>
      </c>
      <c r="F233" s="31"/>
      <c r="G233" s="31"/>
      <c r="H233" s="31"/>
      <c r="I233" s="31"/>
      <c r="J233" s="31"/>
      <c r="K233" s="70"/>
      <c r="L233" s="143" t="s">
        <v>154</v>
      </c>
      <c r="M233" s="144">
        <f>COUNTIF(M$197:M$230,"*sairee*")</f>
        <v>0</v>
      </c>
      <c r="N233" s="31"/>
      <c r="O233" s="31"/>
      <c r="P233" s="31"/>
      <c r="Q233" s="31"/>
      <c r="R233" s="31"/>
      <c r="S233" s="31"/>
      <c r="T233" s="33"/>
      <c r="U233" s="31"/>
      <c r="V233" s="31"/>
      <c r="W233" s="31"/>
      <c r="X233" s="31"/>
      <c r="Y233" s="31"/>
      <c r="Z233" s="31"/>
      <c r="AA233" s="31"/>
      <c r="AB233" s="31"/>
      <c r="AC233" s="31"/>
    </row>
    <row r="234" spans="1:29" ht="21" customHeight="1">
      <c r="A234" s="33"/>
      <c r="B234" s="31"/>
      <c r="C234" s="70"/>
      <c r="D234" s="68"/>
      <c r="E234" s="31"/>
      <c r="F234" s="31"/>
      <c r="G234" s="31"/>
      <c r="H234" s="31"/>
      <c r="I234" s="31"/>
      <c r="J234" s="31"/>
      <c r="K234" s="31"/>
      <c r="L234" s="141" t="s">
        <v>155</v>
      </c>
      <c r="M234" s="142">
        <f>COUNTIF(M$197:M$230,"*haad*")</f>
        <v>0</v>
      </c>
      <c r="N234" s="31"/>
      <c r="O234" s="31"/>
      <c r="P234" s="31"/>
      <c r="Q234" s="31"/>
      <c r="R234" s="31"/>
      <c r="S234" s="31"/>
      <c r="T234" s="33"/>
      <c r="U234" s="31"/>
      <c r="V234" s="31"/>
      <c r="W234" s="31"/>
      <c r="X234" s="31"/>
      <c r="Y234" s="31"/>
      <c r="Z234" s="31"/>
      <c r="AA234" s="31"/>
      <c r="AB234" s="31"/>
      <c r="AC234" s="31"/>
    </row>
    <row r="235" spans="1:29" ht="21" customHeight="1">
      <c r="A235" s="33"/>
      <c r="B235" s="33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</row>
    <row r="236" spans="1:29" ht="21" customHeight="1">
      <c r="A236" s="33"/>
      <c r="B236" s="33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</row>
    <row r="237" spans="1:29" ht="21" customHeight="1">
      <c r="A237" s="33"/>
      <c r="B237" s="33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</row>
    <row r="238" spans="1:29" ht="21" customHeight="1">
      <c r="A238" s="33"/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</row>
    <row r="239" spans="1:29" ht="21" customHeight="1">
      <c r="A239" s="33"/>
      <c r="B239" s="33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</row>
    <row r="240" spans="1:29" ht="21" customHeight="1">
      <c r="A240" s="33"/>
      <c r="B240" s="33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</row>
    <row r="241" spans="1:29" ht="21" customHeight="1">
      <c r="A241" s="33"/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</row>
    <row r="242" spans="1:29" ht="21" hidden="1" customHeight="1">
      <c r="A242" s="33"/>
      <c r="B242" s="33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</row>
    <row r="243" spans="1:29" ht="21" hidden="1" customHeight="1">
      <c r="A243" s="33"/>
      <c r="B243" s="33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</row>
    <row r="244" spans="1:29" ht="21" hidden="1" customHeight="1">
      <c r="A244" s="33"/>
      <c r="B244" s="33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</row>
    <row r="245" spans="1:29" ht="21" hidden="1" customHeight="1">
      <c r="A245" s="33"/>
      <c r="B245" s="33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</row>
    <row r="246" spans="1:29" ht="21" hidden="1" customHeight="1">
      <c r="A246" s="33"/>
      <c r="B246" s="33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</row>
    <row r="247" spans="1:29" ht="21" hidden="1" customHeight="1">
      <c r="A247" s="33"/>
      <c r="B247" s="33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</row>
    <row r="248" spans="1:29" ht="21" hidden="1" customHeight="1">
      <c r="A248" s="33"/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</row>
    <row r="249" spans="1:29" ht="21" hidden="1" customHeight="1">
      <c r="A249" s="33"/>
      <c r="B249" s="33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</row>
    <row r="250" spans="1:29" ht="21" hidden="1" customHeight="1">
      <c r="A250" s="33"/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</row>
    <row r="251" spans="1:29" ht="21" hidden="1" customHeight="1">
      <c r="A251" s="33"/>
      <c r="B251" s="33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</row>
    <row r="252" spans="1:29" ht="21" hidden="1" customHeight="1">
      <c r="A252" s="33"/>
      <c r="B252" s="33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</row>
    <row r="253" spans="1:29" ht="21" hidden="1" customHeight="1">
      <c r="A253" s="33"/>
      <c r="B253" s="33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</row>
    <row r="254" spans="1:29" ht="21" hidden="1" customHeight="1">
      <c r="A254" s="33"/>
      <c r="B254" s="33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</row>
    <row r="255" spans="1:29" ht="21" hidden="1" customHeight="1">
      <c r="A255" s="33"/>
      <c r="B255" s="33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</row>
    <row r="256" spans="1:29" ht="21" hidden="1" customHeight="1">
      <c r="A256" s="33"/>
      <c r="B256" s="33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</row>
    <row r="257" spans="1:29" ht="21" hidden="1" customHeight="1">
      <c r="A257" s="33"/>
      <c r="B257" s="33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</row>
    <row r="258" spans="1:29" ht="21" hidden="1" customHeight="1">
      <c r="A258" s="33"/>
      <c r="B258" s="33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</row>
    <row r="259" spans="1:29" ht="21" hidden="1" customHeight="1">
      <c r="A259" s="33"/>
      <c r="B259" s="33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</row>
    <row r="260" spans="1:29" ht="21" hidden="1" customHeight="1">
      <c r="A260" s="33"/>
      <c r="B260" s="33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</row>
    <row r="261" spans="1:29" ht="21" hidden="1" customHeight="1">
      <c r="A261" s="33"/>
      <c r="B261" s="33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</row>
    <row r="262" spans="1:29" ht="21" hidden="1" customHeight="1">
      <c r="A262" s="33"/>
      <c r="B262" s="33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</row>
    <row r="263" spans="1:29" ht="21" hidden="1" customHeight="1">
      <c r="A263" s="33"/>
      <c r="B263" s="33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</row>
    <row r="264" spans="1:29" ht="21" hidden="1" customHeight="1">
      <c r="A264" s="33"/>
      <c r="B264" s="33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</row>
    <row r="265" spans="1:29" ht="21" hidden="1" customHeight="1">
      <c r="A265" s="33"/>
      <c r="B265" s="33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</row>
    <row r="266" spans="1:29" ht="21" hidden="1" customHeight="1">
      <c r="A266" s="33"/>
      <c r="B266" s="33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</row>
    <row r="267" spans="1:29" ht="21" hidden="1" customHeight="1">
      <c r="A267" s="33"/>
      <c r="B267" s="33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</row>
    <row r="268" spans="1:29" ht="21" hidden="1" customHeight="1">
      <c r="A268" s="33"/>
      <c r="B268" s="33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</row>
    <row r="269" spans="1:29" ht="21" hidden="1" customHeight="1">
      <c r="A269" s="33"/>
      <c r="B269" s="33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</row>
    <row r="270" spans="1:29" ht="21" hidden="1" customHeight="1">
      <c r="A270" s="33"/>
      <c r="B270" s="33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</row>
    <row r="271" spans="1:29" ht="21" hidden="1" customHeight="1">
      <c r="A271" s="33"/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</row>
    <row r="272" spans="1:29" ht="21" hidden="1" customHeight="1">
      <c r="A272" s="33"/>
      <c r="B272" s="33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</row>
    <row r="273" spans="1:29" ht="21" hidden="1" customHeight="1">
      <c r="A273" s="33"/>
      <c r="B273" s="33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</row>
    <row r="274" spans="1:29" ht="21" hidden="1" customHeight="1">
      <c r="A274" s="33"/>
      <c r="B274" s="33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</row>
    <row r="275" spans="1:29" ht="21" hidden="1" customHeight="1">
      <c r="A275" s="33"/>
      <c r="B275" s="33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</row>
    <row r="276" spans="1:29" ht="21" hidden="1" customHeight="1">
      <c r="A276" s="33"/>
      <c r="B276" s="33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</row>
    <row r="277" spans="1:29" ht="21" hidden="1" customHeight="1">
      <c r="A277" s="33"/>
      <c r="B277" s="33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</row>
    <row r="278" spans="1:29" ht="21" hidden="1" customHeight="1">
      <c r="A278" s="33"/>
      <c r="B278" s="33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</row>
    <row r="279" spans="1:29" ht="21" hidden="1" customHeight="1">
      <c r="A279" s="33"/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</row>
    <row r="280" spans="1:29" ht="21" hidden="1" customHeight="1">
      <c r="A280" s="33"/>
      <c r="B280" s="33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</row>
    <row r="281" spans="1:29" ht="21" hidden="1" customHeight="1">
      <c r="A281" s="33"/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</row>
    <row r="282" spans="1:29" ht="21" hidden="1" customHeight="1">
      <c r="A282" s="33"/>
      <c r="B282" s="33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</row>
    <row r="283" spans="1:29" ht="21" hidden="1" customHeight="1">
      <c r="A283" s="33"/>
      <c r="B283" s="33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</row>
    <row r="284" spans="1:29" ht="21" hidden="1" customHeight="1">
      <c r="A284" s="33"/>
      <c r="B284" s="33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</row>
    <row r="285" spans="1:29" ht="21" hidden="1" customHeight="1">
      <c r="A285" s="33"/>
      <c r="B285" s="33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</row>
    <row r="286" spans="1:29" ht="21" hidden="1" customHeight="1">
      <c r="A286" s="33"/>
      <c r="B286" s="33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</row>
    <row r="287" spans="1:29" ht="21" hidden="1" customHeight="1">
      <c r="A287" s="33"/>
      <c r="B287" s="33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</row>
    <row r="288" spans="1:29" ht="21" hidden="1" customHeight="1">
      <c r="A288" s="33"/>
      <c r="B288" s="33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</row>
    <row r="289" spans="1:29" ht="21" hidden="1" customHeight="1">
      <c r="A289" s="33"/>
      <c r="B289" s="33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</row>
    <row r="290" spans="1:29" ht="21" hidden="1" customHeight="1">
      <c r="A290" s="33"/>
      <c r="B290" s="33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</row>
    <row r="291" spans="1:29" ht="21" hidden="1" customHeight="1">
      <c r="A291" s="33"/>
      <c r="B291" s="33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</row>
    <row r="292" spans="1:29" ht="21" hidden="1" customHeight="1">
      <c r="A292" s="33"/>
      <c r="B292" s="33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</row>
    <row r="293" spans="1:29" ht="21" hidden="1" customHeight="1">
      <c r="A293" s="33"/>
      <c r="B293" s="33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</row>
    <row r="294" spans="1:29" ht="21" hidden="1" customHeight="1">
      <c r="A294" s="33"/>
      <c r="B294" s="33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</row>
    <row r="295" spans="1:29" ht="19.5" hidden="1" customHeight="1">
      <c r="A295" s="33"/>
      <c r="B295" s="33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1"/>
      <c r="V295" s="31"/>
      <c r="W295" s="31"/>
      <c r="X295" s="31"/>
      <c r="Y295" s="31"/>
      <c r="Z295" s="31"/>
      <c r="AA295" s="31"/>
      <c r="AB295" s="31"/>
      <c r="AC295" s="31"/>
    </row>
    <row r="296" spans="1:29" ht="19.5" hidden="1" customHeight="1">
      <c r="A296" s="33"/>
      <c r="B296" s="33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1"/>
      <c r="V296" s="31"/>
      <c r="W296" s="31"/>
      <c r="X296" s="31"/>
      <c r="Y296" s="31"/>
      <c r="Z296" s="31"/>
      <c r="AA296" s="31"/>
      <c r="AB296" s="31"/>
      <c r="AC296" s="31"/>
    </row>
    <row r="297" spans="1:29" ht="21" hidden="1" customHeight="1">
      <c r="A297" s="33"/>
      <c r="B297" s="33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1"/>
      <c r="V297" s="31"/>
      <c r="W297" s="31"/>
      <c r="X297" s="31"/>
      <c r="Y297" s="31"/>
      <c r="Z297" s="31"/>
      <c r="AA297" s="31"/>
      <c r="AB297" s="31"/>
      <c r="AC297" s="31"/>
    </row>
    <row r="298" spans="1:29" ht="21" hidden="1" customHeight="1">
      <c r="A298" s="33"/>
      <c r="B298" s="33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1"/>
      <c r="V298" s="31"/>
      <c r="W298" s="31"/>
      <c r="X298" s="31"/>
      <c r="Y298" s="31"/>
      <c r="Z298" s="31"/>
      <c r="AA298" s="31"/>
      <c r="AB298" s="31"/>
      <c r="AC298" s="31"/>
    </row>
    <row r="299" spans="1:29" ht="21" hidden="1" customHeight="1">
      <c r="A299" s="33"/>
      <c r="B299" s="33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1"/>
      <c r="V299" s="31"/>
      <c r="W299" s="31"/>
      <c r="X299" s="31"/>
      <c r="Y299" s="31"/>
      <c r="Z299" s="31"/>
      <c r="AA299" s="31"/>
      <c r="AB299" s="31"/>
      <c r="AC299" s="31"/>
    </row>
    <row r="300" spans="1:29" ht="21" hidden="1" customHeight="1">
      <c r="A300" s="33"/>
      <c r="B300" s="33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1"/>
      <c r="V300" s="31"/>
      <c r="W300" s="31"/>
      <c r="X300" s="31"/>
      <c r="Y300" s="31"/>
      <c r="Z300" s="31"/>
      <c r="AA300" s="31"/>
      <c r="AB300" s="31"/>
      <c r="AC300" s="31"/>
    </row>
    <row r="301" spans="1:29" ht="21" hidden="1" customHeight="1">
      <c r="A301" s="33"/>
      <c r="B301" s="33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1"/>
      <c r="V301" s="31"/>
      <c r="W301" s="31"/>
      <c r="X301" s="31"/>
      <c r="Y301" s="31"/>
      <c r="Z301" s="31"/>
      <c r="AA301" s="31"/>
      <c r="AB301" s="31"/>
      <c r="AC301" s="31"/>
    </row>
    <row r="302" spans="1:29" ht="21" hidden="1" customHeight="1">
      <c r="A302" s="33"/>
      <c r="B302" s="33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1"/>
      <c r="V302" s="31"/>
      <c r="W302" s="31"/>
      <c r="X302" s="31"/>
      <c r="Y302" s="31"/>
      <c r="Z302" s="31"/>
      <c r="AA302" s="31"/>
      <c r="AB302" s="31"/>
      <c r="AC302" s="31"/>
    </row>
    <row r="303" spans="1:29" ht="21" hidden="1" customHeight="1">
      <c r="A303" s="33"/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1"/>
      <c r="V303" s="31"/>
      <c r="W303" s="31"/>
      <c r="X303" s="31"/>
      <c r="Y303" s="31"/>
      <c r="Z303" s="31"/>
      <c r="AA303" s="31"/>
      <c r="AB303" s="31"/>
      <c r="AC303" s="31"/>
    </row>
    <row r="304" spans="1:29" ht="21" hidden="1" customHeight="1">
      <c r="A304" s="33"/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1"/>
      <c r="V304" s="31"/>
      <c r="W304" s="31"/>
      <c r="X304" s="31"/>
      <c r="Y304" s="31"/>
      <c r="Z304" s="31"/>
      <c r="AA304" s="31"/>
      <c r="AB304" s="31"/>
      <c r="AC304" s="31"/>
    </row>
    <row r="305" spans="1:29" ht="21" hidden="1" customHeight="1">
      <c r="A305" s="33"/>
      <c r="B305" s="33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1"/>
      <c r="V305" s="31"/>
      <c r="W305" s="31"/>
      <c r="X305" s="31"/>
      <c r="Y305" s="31"/>
      <c r="Z305" s="31"/>
      <c r="AA305" s="31"/>
      <c r="AB305" s="31"/>
      <c r="AC305" s="31"/>
    </row>
    <row r="306" spans="1:29" ht="21" hidden="1" customHeight="1">
      <c r="A306" s="33"/>
      <c r="B306" s="33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1"/>
      <c r="V306" s="31"/>
      <c r="W306" s="31"/>
      <c r="X306" s="31"/>
      <c r="Y306" s="31"/>
      <c r="Z306" s="31"/>
      <c r="AA306" s="31"/>
      <c r="AB306" s="31"/>
      <c r="AC306" s="31"/>
    </row>
    <row r="307" spans="1:29" ht="21" hidden="1" customHeight="1">
      <c r="A307" s="33"/>
      <c r="B307" s="33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1"/>
      <c r="V307" s="31"/>
      <c r="W307" s="31"/>
      <c r="X307" s="31"/>
      <c r="Y307" s="31"/>
      <c r="Z307" s="31"/>
      <c r="AA307" s="31"/>
      <c r="AB307" s="31"/>
      <c r="AC307" s="31"/>
    </row>
    <row r="308" spans="1:29" ht="21" hidden="1" customHeight="1">
      <c r="A308" s="33"/>
      <c r="B308" s="33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1"/>
      <c r="V308" s="31"/>
      <c r="W308" s="31"/>
      <c r="X308" s="31"/>
      <c r="Y308" s="31"/>
      <c r="Z308" s="31"/>
      <c r="AA308" s="31"/>
      <c r="AB308" s="31"/>
      <c r="AC308" s="31"/>
    </row>
    <row r="309" spans="1:29" ht="21" hidden="1" customHeight="1">
      <c r="A309" s="33"/>
      <c r="B309" s="33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1"/>
      <c r="V309" s="31"/>
      <c r="W309" s="31"/>
      <c r="X309" s="31"/>
      <c r="Y309" s="31"/>
      <c r="Z309" s="31"/>
      <c r="AA309" s="31"/>
      <c r="AB309" s="31"/>
      <c r="AC309" s="31"/>
    </row>
    <row r="310" spans="1:29" ht="21" hidden="1" customHeight="1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1"/>
      <c r="V310" s="31"/>
      <c r="W310" s="31"/>
      <c r="X310" s="31"/>
      <c r="Y310" s="31"/>
      <c r="Z310" s="31"/>
      <c r="AA310" s="31"/>
      <c r="AB310" s="31"/>
      <c r="AC310" s="31"/>
    </row>
    <row r="311" spans="1:29" ht="21" hidden="1" customHeight="1">
      <c r="A311" s="33"/>
      <c r="B311" s="33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1"/>
      <c r="V311" s="31"/>
      <c r="W311" s="31"/>
      <c r="X311" s="31"/>
      <c r="Y311" s="31"/>
      <c r="Z311" s="31"/>
      <c r="AA311" s="31"/>
      <c r="AB311" s="31"/>
      <c r="AC311" s="31"/>
    </row>
    <row r="312" spans="1:29" ht="21" hidden="1" customHeight="1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1"/>
      <c r="V312" s="31"/>
      <c r="W312" s="31"/>
      <c r="X312" s="31"/>
      <c r="Y312" s="31"/>
      <c r="Z312" s="31"/>
      <c r="AA312" s="31"/>
      <c r="AB312" s="31"/>
      <c r="AC312" s="31"/>
    </row>
    <row r="313" spans="1:29" ht="21" hidden="1" customHeight="1">
      <c r="A313" s="33"/>
      <c r="B313" s="33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1"/>
      <c r="V313" s="31"/>
      <c r="W313" s="31"/>
      <c r="X313" s="31"/>
      <c r="Y313" s="31"/>
      <c r="Z313" s="31"/>
      <c r="AA313" s="31"/>
      <c r="AB313" s="31"/>
      <c r="AC313" s="31"/>
    </row>
    <row r="314" spans="1:29" ht="21" hidden="1" customHeight="1">
      <c r="A314" s="33"/>
      <c r="B314" s="33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1"/>
      <c r="V314" s="31"/>
      <c r="W314" s="31"/>
      <c r="X314" s="31"/>
      <c r="Y314" s="31"/>
      <c r="Z314" s="31"/>
      <c r="AA314" s="31"/>
      <c r="AB314" s="31"/>
      <c r="AC314" s="31"/>
    </row>
    <row r="315" spans="1:29" ht="21" hidden="1" customHeight="1">
      <c r="A315" s="33"/>
      <c r="B315" s="33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1"/>
      <c r="V315" s="31"/>
      <c r="W315" s="31"/>
      <c r="X315" s="31"/>
      <c r="Y315" s="31"/>
      <c r="Z315" s="31"/>
      <c r="AA315" s="31"/>
      <c r="AB315" s="31"/>
      <c r="AC315" s="31"/>
    </row>
    <row r="316" spans="1:29" ht="21" hidden="1" customHeight="1">
      <c r="A316" s="33"/>
      <c r="B316" s="33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1"/>
      <c r="V316" s="31"/>
      <c r="W316" s="31"/>
      <c r="X316" s="31"/>
      <c r="Y316" s="31"/>
      <c r="Z316" s="31"/>
      <c r="AA316" s="31"/>
      <c r="AB316" s="31"/>
      <c r="AC316" s="31"/>
    </row>
    <row r="317" spans="1:29" ht="21" hidden="1" customHeight="1">
      <c r="A317" s="33"/>
      <c r="B317" s="33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1"/>
      <c r="V317" s="31"/>
      <c r="W317" s="31"/>
      <c r="X317" s="31"/>
      <c r="Y317" s="31"/>
      <c r="Z317" s="31"/>
      <c r="AA317" s="31"/>
      <c r="AB317" s="31"/>
      <c r="AC317" s="31"/>
    </row>
    <row r="318" spans="1:29" ht="21" hidden="1" customHeight="1">
      <c r="A318" s="33"/>
      <c r="B318" s="33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1"/>
      <c r="V318" s="31"/>
      <c r="W318" s="31"/>
      <c r="X318" s="31"/>
      <c r="Y318" s="31"/>
      <c r="Z318" s="31"/>
      <c r="AA318" s="31"/>
      <c r="AB318" s="31"/>
      <c r="AC318" s="31"/>
    </row>
    <row r="319" spans="1:29" ht="21" hidden="1" customHeight="1">
      <c r="A319" s="33"/>
      <c r="B319" s="33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1"/>
      <c r="V319" s="31"/>
      <c r="W319" s="31"/>
      <c r="X319" s="31"/>
      <c r="Y319" s="31"/>
      <c r="Z319" s="31"/>
      <c r="AA319" s="31"/>
      <c r="AB319" s="31"/>
      <c r="AC319" s="31"/>
    </row>
    <row r="320" spans="1:29" ht="21" hidden="1" customHeight="1">
      <c r="A320" s="33"/>
      <c r="B320" s="33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1"/>
      <c r="V320" s="31"/>
      <c r="W320" s="31"/>
      <c r="X320" s="31"/>
      <c r="Y320" s="31"/>
      <c r="Z320" s="31"/>
      <c r="AA320" s="31"/>
      <c r="AB320" s="31"/>
      <c r="AC320" s="31"/>
    </row>
    <row r="321" spans="1:29" ht="21" hidden="1" customHeight="1">
      <c r="A321" s="33"/>
      <c r="B321" s="33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1"/>
      <c r="V321" s="31"/>
      <c r="W321" s="31"/>
      <c r="X321" s="31"/>
      <c r="Y321" s="31"/>
      <c r="Z321" s="31"/>
      <c r="AA321" s="31"/>
      <c r="AB321" s="31"/>
      <c r="AC321" s="31"/>
    </row>
    <row r="322" spans="1:29" ht="21" hidden="1" customHeight="1">
      <c r="A322" s="33"/>
      <c r="B322" s="33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1"/>
      <c r="V322" s="31"/>
      <c r="W322" s="31"/>
      <c r="X322" s="31"/>
      <c r="Y322" s="31"/>
      <c r="Z322" s="31"/>
      <c r="AA322" s="31"/>
      <c r="AB322" s="31"/>
      <c r="AC322" s="31"/>
    </row>
    <row r="323" spans="1:29" ht="21" hidden="1" customHeight="1">
      <c r="A323" s="33"/>
      <c r="B323" s="33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1"/>
      <c r="V323" s="31"/>
      <c r="W323" s="31"/>
      <c r="X323" s="31"/>
      <c r="Y323" s="31"/>
      <c r="Z323" s="31"/>
      <c r="AA323" s="31"/>
      <c r="AB323" s="31"/>
      <c r="AC323" s="31"/>
    </row>
    <row r="324" spans="1:29" ht="21" hidden="1" customHeight="1">
      <c r="A324" s="33"/>
      <c r="B324" s="33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1"/>
      <c r="V324" s="31"/>
      <c r="W324" s="31"/>
      <c r="X324" s="31"/>
      <c r="Y324" s="31"/>
      <c r="Z324" s="31"/>
      <c r="AA324" s="31"/>
      <c r="AB324" s="31"/>
      <c r="AC324" s="31"/>
    </row>
    <row r="325" spans="1:29" ht="21" hidden="1" customHeight="1">
      <c r="A325" s="33"/>
      <c r="B325" s="33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1"/>
      <c r="V325" s="31"/>
      <c r="W325" s="31"/>
      <c r="X325" s="31"/>
      <c r="Y325" s="31"/>
      <c r="Z325" s="31"/>
      <c r="AA325" s="31"/>
      <c r="AB325" s="31"/>
      <c r="AC325" s="31"/>
    </row>
    <row r="326" spans="1:29" ht="21" hidden="1" customHeight="1">
      <c r="A326" s="33"/>
      <c r="B326" s="33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1"/>
      <c r="V326" s="31"/>
      <c r="W326" s="31"/>
      <c r="X326" s="31"/>
      <c r="Y326" s="31"/>
      <c r="Z326" s="31"/>
      <c r="AA326" s="31"/>
      <c r="AB326" s="31"/>
      <c r="AC326" s="31"/>
    </row>
    <row r="327" spans="1:29" ht="21" hidden="1" customHeight="1">
      <c r="A327" s="33"/>
      <c r="B327" s="33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1"/>
      <c r="V327" s="31"/>
      <c r="W327" s="31"/>
      <c r="X327" s="31"/>
      <c r="Y327" s="31"/>
      <c r="Z327" s="31"/>
      <c r="AA327" s="31"/>
      <c r="AB327" s="31"/>
      <c r="AC327" s="31"/>
    </row>
    <row r="328" spans="1:29" ht="21" hidden="1" customHeight="1">
      <c r="A328" s="33"/>
      <c r="B328" s="33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1"/>
      <c r="V328" s="31"/>
      <c r="W328" s="31"/>
      <c r="X328" s="31"/>
      <c r="Y328" s="31"/>
      <c r="Z328" s="31"/>
      <c r="AA328" s="31"/>
      <c r="AB328" s="31"/>
      <c r="AC328" s="31"/>
    </row>
    <row r="329" spans="1:29" ht="21" hidden="1" customHeight="1">
      <c r="A329" s="33"/>
      <c r="B329" s="33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1"/>
      <c r="V329" s="31"/>
      <c r="W329" s="31"/>
      <c r="X329" s="31"/>
      <c r="Y329" s="31"/>
      <c r="Z329" s="31"/>
      <c r="AA329" s="31"/>
      <c r="AB329" s="31"/>
      <c r="AC329" s="31"/>
    </row>
    <row r="330" spans="1:29" ht="21" hidden="1" customHeight="1">
      <c r="A330" s="33"/>
      <c r="B330" s="33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1"/>
      <c r="V330" s="31"/>
      <c r="W330" s="31"/>
      <c r="X330" s="31"/>
      <c r="Y330" s="31"/>
      <c r="Z330" s="31"/>
      <c r="AA330" s="31"/>
      <c r="AB330" s="31"/>
      <c r="AC330" s="31"/>
    </row>
    <row r="331" spans="1:29" ht="21" hidden="1" customHeight="1">
      <c r="A331" s="33"/>
      <c r="B331" s="33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1"/>
      <c r="V331" s="31"/>
      <c r="W331" s="31"/>
      <c r="X331" s="31"/>
      <c r="Y331" s="31"/>
      <c r="Z331" s="31"/>
      <c r="AA331" s="31"/>
      <c r="AB331" s="31"/>
      <c r="AC331" s="31"/>
    </row>
    <row r="332" spans="1:29" ht="21" hidden="1" customHeight="1">
      <c r="A332" s="33"/>
      <c r="B332" s="33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1"/>
      <c r="V332" s="31"/>
      <c r="W332" s="31"/>
      <c r="X332" s="31"/>
      <c r="Y332" s="31"/>
      <c r="Z332" s="31"/>
      <c r="AA332" s="31"/>
      <c r="AB332" s="31"/>
      <c r="AC332" s="31"/>
    </row>
    <row r="333" spans="1:29" ht="21" hidden="1" customHeight="1">
      <c r="A333" s="33"/>
      <c r="B333" s="33"/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1"/>
      <c r="V333" s="31"/>
      <c r="W333" s="31"/>
      <c r="X333" s="31"/>
      <c r="Y333" s="31"/>
      <c r="Z333" s="31"/>
      <c r="AA333" s="31"/>
      <c r="AB333" s="31"/>
      <c r="AC333" s="31"/>
    </row>
    <row r="334" spans="1:29" ht="21" hidden="1" customHeight="1">
      <c r="A334" s="33"/>
      <c r="B334" s="33"/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1"/>
      <c r="V334" s="31"/>
      <c r="W334" s="31"/>
      <c r="X334" s="31"/>
      <c r="Y334" s="31"/>
      <c r="Z334" s="31"/>
      <c r="AA334" s="31"/>
      <c r="AB334" s="31"/>
      <c r="AC334" s="31"/>
    </row>
    <row r="335" spans="1:29" ht="15.75" hidden="1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</row>
    <row r="336" spans="1:29" ht="15.75" hidden="1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</row>
    <row r="337" spans="1:29" ht="15.75" hidden="1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</row>
    <row r="338" spans="1:29" ht="15.75" hidden="1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</row>
    <row r="339" spans="1:29" ht="15.75" hidden="1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</row>
    <row r="340" spans="1:29" ht="15.75" hidden="1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</row>
    <row r="341" spans="1:29" ht="15.75" hidden="1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</row>
    <row r="342" spans="1:29" ht="15.75" hidden="1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</row>
    <row r="343" spans="1:29" ht="15.75" hidden="1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</row>
    <row r="344" spans="1:29" ht="15.75" hidden="1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</row>
    <row r="345" spans="1:29" ht="15.75" hidden="1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</row>
    <row r="346" spans="1:29" ht="15.75" hidden="1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</row>
    <row r="347" spans="1:29" ht="15.75" hidden="1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</row>
    <row r="348" spans="1:29" ht="15.75" hidden="1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</row>
    <row r="349" spans="1:29" ht="15.75" hidden="1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</row>
    <row r="350" spans="1:29" ht="15.75" hidden="1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</row>
    <row r="351" spans="1:29" ht="15.75" hidden="1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</row>
    <row r="352" spans="1:29" ht="15.75" hidden="1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</row>
    <row r="353" spans="1:29" ht="15.75" hidden="1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</row>
    <row r="354" spans="1:29" ht="15.75" hidden="1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</row>
    <row r="355" spans="1:29" ht="15.75" hidden="1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</row>
    <row r="356" spans="1:29" ht="15.75" hidden="1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</row>
    <row r="357" spans="1:29" ht="15.75" hidden="1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</row>
    <row r="358" spans="1:29" ht="15.75" hidden="1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</row>
    <row r="359" spans="1:29" ht="15.75" hidden="1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</row>
    <row r="360" spans="1:29" ht="15.75" hidden="1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</row>
    <row r="361" spans="1:29" ht="15.75" hidden="1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</row>
    <row r="362" spans="1:29" ht="15.75" hidden="1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</row>
    <row r="363" spans="1:29" ht="15.75" hidden="1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</row>
    <row r="364" spans="1:29" ht="15.75" hidden="1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</row>
    <row r="365" spans="1:29" ht="15.75" hidden="1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</row>
    <row r="366" spans="1:29" ht="15.75" hidden="1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</row>
    <row r="367" spans="1:29" ht="15.75" hidden="1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</row>
    <row r="368" spans="1:29" ht="15.75" hidden="1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</row>
    <row r="369" spans="1:29" ht="15.75" hidden="1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</row>
    <row r="370" spans="1:29" ht="15.75" hidden="1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</row>
    <row r="371" spans="1:29" ht="15.75" hidden="1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</row>
    <row r="372" spans="1:29" ht="15.75" hidden="1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</row>
    <row r="373" spans="1:29" ht="15.75" hidden="1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</row>
    <row r="374" spans="1:29" ht="15.75" hidden="1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</row>
    <row r="375" spans="1:29" ht="15.75" hidden="1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</row>
    <row r="376" spans="1:29" ht="15.75" hidden="1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</row>
    <row r="377" spans="1:29" ht="15.75" hidden="1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</row>
    <row r="378" spans="1:29" ht="15.75" hidden="1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</row>
    <row r="379" spans="1:29" ht="15.75" hidden="1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</row>
    <row r="380" spans="1:29" ht="15.75" hidden="1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</row>
    <row r="381" spans="1:29" ht="15.75" hidden="1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</row>
    <row r="382" spans="1:29" ht="15.75" hidden="1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</row>
    <row r="383" spans="1:29" ht="15.75" hidden="1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</row>
    <row r="384" spans="1:29" ht="15.75" hidden="1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</row>
    <row r="385" spans="1:29" ht="15.75" hidden="1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</row>
    <row r="386" spans="1:29" ht="15.75" hidden="1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</row>
    <row r="387" spans="1:29" ht="15.75" hidden="1">
      <c r="A387" s="31"/>
      <c r="B387" s="31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</row>
    <row r="388" spans="1:29" ht="15.75" hidden="1">
      <c r="A388" s="31"/>
      <c r="B388" s="31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</row>
    <row r="389" spans="1:29" ht="15.75" hidden="1">
      <c r="A389" s="31"/>
      <c r="B389" s="31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</row>
    <row r="390" spans="1:29" ht="15.75" hidden="1">
      <c r="A390" s="31"/>
      <c r="B390" s="31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</row>
    <row r="391" spans="1:29" ht="15.75" hidden="1">
      <c r="A391" s="31"/>
      <c r="B391" s="31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</row>
    <row r="392" spans="1:29" ht="15.75" hidden="1">
      <c r="A392" s="31"/>
      <c r="B392" s="31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</row>
    <row r="393" spans="1:29" ht="15.75" hidden="1">
      <c r="A393" s="31"/>
      <c r="B393" s="31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</row>
    <row r="394" spans="1:29" ht="15.75" hidden="1">
      <c r="A394" s="31"/>
      <c r="B394" s="31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</row>
    <row r="395" spans="1:29" ht="15.75" hidden="1">
      <c r="A395" s="31"/>
      <c r="B395" s="31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</row>
    <row r="396" spans="1:29" ht="15.75" hidden="1">
      <c r="A396" s="31"/>
      <c r="B396" s="31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</row>
    <row r="397" spans="1:29" ht="15.75" hidden="1">
      <c r="A397" s="31"/>
      <c r="B397" s="31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</row>
    <row r="398" spans="1:29" ht="15.75" hidden="1">
      <c r="A398" s="31"/>
      <c r="B398" s="31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</row>
    <row r="399" spans="1:29" ht="15.75" hidden="1">
      <c r="A399" s="31"/>
      <c r="B399" s="31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</row>
    <row r="400" spans="1:29" ht="15.75" hidden="1">
      <c r="A400" s="31"/>
      <c r="B400" s="31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</row>
    <row r="401" spans="1:29" ht="15.75" hidden="1">
      <c r="A401" s="31"/>
      <c r="B401" s="31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</row>
    <row r="402" spans="1:29" ht="15.75" hidden="1">
      <c r="A402" s="31"/>
      <c r="B402" s="31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</row>
    <row r="403" spans="1:29" ht="15.75" hidden="1">
      <c r="A403" s="31"/>
      <c r="B403" s="31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</row>
    <row r="404" spans="1:29" ht="15.75" hidden="1">
      <c r="A404" s="31"/>
      <c r="B404" s="31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</row>
    <row r="405" spans="1:29" ht="15.75" hidden="1">
      <c r="A405" s="31"/>
      <c r="B405" s="31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</row>
    <row r="406" spans="1:29" ht="15.75" hidden="1">
      <c r="A406" s="31"/>
      <c r="B406" s="31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</row>
    <row r="407" spans="1:29" ht="15.75" hidden="1">
      <c r="A407" s="31"/>
      <c r="B407" s="31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</row>
    <row r="408" spans="1:29" ht="15.75" hidden="1">
      <c r="A408" s="31"/>
      <c r="B408" s="31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</row>
    <row r="409" spans="1:29" ht="15.75" hidden="1">
      <c r="A409" s="31"/>
      <c r="B409" s="31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</row>
    <row r="410" spans="1:29" ht="15.75" hidden="1">
      <c r="A410" s="31"/>
      <c r="B410" s="31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</row>
    <row r="411" spans="1:29" ht="15.75" hidden="1">
      <c r="A411" s="31"/>
      <c r="B411" s="31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</row>
    <row r="412" spans="1:29" ht="15.75" hidden="1">
      <c r="A412" s="31"/>
      <c r="B412" s="31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</row>
    <row r="413" spans="1:29" ht="15.75" hidden="1">
      <c r="A413" s="31"/>
      <c r="B413" s="31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</row>
    <row r="414" spans="1:29" ht="15.75" hidden="1">
      <c r="A414" s="31"/>
      <c r="B414" s="31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</row>
    <row r="415" spans="1:29" ht="15.75" hidden="1">
      <c r="A415" s="31"/>
      <c r="B415" s="31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</row>
    <row r="416" spans="1:29" ht="15.75" hidden="1">
      <c r="A416" s="31"/>
      <c r="B416" s="31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</row>
    <row r="417" spans="1:29" ht="15.75" hidden="1">
      <c r="A417" s="31"/>
      <c r="B417" s="31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</row>
    <row r="418" spans="1:29" ht="15.75" hidden="1">
      <c r="A418" s="31"/>
      <c r="B418" s="31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</row>
    <row r="419" spans="1:29" ht="15.75" hidden="1">
      <c r="A419" s="31"/>
      <c r="B419" s="31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</row>
    <row r="420" spans="1:29" ht="15.75" hidden="1">
      <c r="A420" s="31"/>
      <c r="B420" s="31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</row>
    <row r="421" spans="1:29" ht="15.75" hidden="1">
      <c r="A421" s="31"/>
      <c r="B421" s="31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</row>
    <row r="422" spans="1:29" ht="15.75" hidden="1">
      <c r="A422" s="31"/>
      <c r="B422" s="31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</row>
    <row r="423" spans="1:29" ht="15.75" hidden="1">
      <c r="A423" s="31"/>
      <c r="B423" s="31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</row>
    <row r="424" spans="1:29" ht="15.75" hidden="1">
      <c r="A424" s="31"/>
      <c r="B424" s="31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</row>
    <row r="425" spans="1:29" ht="15.75" hidden="1">
      <c r="A425" s="31"/>
      <c r="B425" s="31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</row>
    <row r="426" spans="1:29" ht="15.75" hidden="1">
      <c r="A426" s="31"/>
      <c r="B426" s="31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</row>
    <row r="427" spans="1:29" ht="15.75" hidden="1">
      <c r="A427" s="31"/>
      <c r="B427" s="31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</row>
    <row r="428" spans="1:29" ht="15.75" hidden="1">
      <c r="A428" s="31"/>
      <c r="B428" s="31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</row>
    <row r="429" spans="1:29" ht="15.75" hidden="1">
      <c r="A429" s="31"/>
      <c r="B429" s="31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</row>
    <row r="430" spans="1:29" ht="15.75" hidden="1">
      <c r="A430" s="31"/>
      <c r="B430" s="31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</row>
    <row r="431" spans="1:29" ht="15.75" hidden="1">
      <c r="A431" s="31"/>
      <c r="B431" s="31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</row>
    <row r="432" spans="1:29" ht="15.75" hidden="1">
      <c r="A432" s="31"/>
      <c r="B432" s="31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</row>
    <row r="433" spans="1:29" ht="15.75" hidden="1">
      <c r="A433" s="31"/>
      <c r="B433" s="31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</row>
    <row r="434" spans="1:29" ht="15.75" hidden="1">
      <c r="A434" s="31"/>
      <c r="B434" s="31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</row>
    <row r="435" spans="1:29" ht="15.75" hidden="1">
      <c r="A435" s="31"/>
      <c r="B435" s="31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</row>
    <row r="436" spans="1:29" ht="15.75" hidden="1">
      <c r="A436" s="31"/>
      <c r="B436" s="31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</row>
    <row r="437" spans="1:29" ht="15.75" hidden="1">
      <c r="A437" s="31"/>
      <c r="B437" s="31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</row>
    <row r="438" spans="1:29" ht="15.75" hidden="1">
      <c r="A438" s="31"/>
      <c r="B438" s="31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</row>
    <row r="439" spans="1:29" ht="15.75" hidden="1">
      <c r="A439" s="31"/>
      <c r="B439" s="31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</row>
    <row r="440" spans="1:29" ht="15.75" hidden="1">
      <c r="A440" s="31"/>
      <c r="B440" s="31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</row>
    <row r="441" spans="1:29" ht="15.75" hidden="1">
      <c r="A441" s="31"/>
      <c r="B441" s="31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</row>
    <row r="442" spans="1:29" ht="15.75" hidden="1">
      <c r="A442" s="31"/>
      <c r="B442" s="31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</row>
    <row r="443" spans="1:29" ht="15.75" hidden="1">
      <c r="A443" s="31"/>
      <c r="B443" s="31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</row>
    <row r="444" spans="1:29" ht="15.75" hidden="1">
      <c r="A444" s="31"/>
      <c r="B444" s="31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</row>
    <row r="445" spans="1:29" ht="15.75" hidden="1">
      <c r="A445" s="31"/>
      <c r="B445" s="31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</row>
    <row r="446" spans="1:29" ht="15.75" hidden="1">
      <c r="A446" s="31"/>
      <c r="B446" s="31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</row>
    <row r="447" spans="1:29" ht="15.75" hidden="1">
      <c r="A447" s="31"/>
      <c r="B447" s="31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</row>
    <row r="448" spans="1:29" ht="15.75" hidden="1">
      <c r="A448" s="31"/>
      <c r="B448" s="31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</row>
    <row r="449" spans="1:29" ht="15.75" hidden="1">
      <c r="A449" s="31"/>
      <c r="B449" s="31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</row>
    <row r="450" spans="1:29" ht="15.75" hidden="1">
      <c r="A450" s="31"/>
      <c r="B450" s="31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</row>
    <row r="451" spans="1:29" ht="15.75" hidden="1">
      <c r="A451" s="31"/>
      <c r="B451" s="31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</row>
    <row r="452" spans="1:29" ht="15.75" hidden="1">
      <c r="A452" s="31"/>
      <c r="B452" s="31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</row>
    <row r="453" spans="1:29" ht="15.75" hidden="1">
      <c r="A453" s="31"/>
      <c r="B453" s="31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</row>
    <row r="454" spans="1:29" ht="15.75" hidden="1">
      <c r="A454" s="31"/>
      <c r="B454" s="31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</row>
    <row r="455" spans="1:29" ht="15.75" hidden="1">
      <c r="A455" s="31"/>
      <c r="B455" s="31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</row>
    <row r="456" spans="1:29" ht="15.75" hidden="1">
      <c r="A456" s="31"/>
      <c r="B456" s="31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</row>
    <row r="457" spans="1:29" ht="15.75" hidden="1">
      <c r="A457" s="31"/>
      <c r="B457" s="31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</row>
    <row r="458" spans="1:29" ht="15.75" hidden="1">
      <c r="A458" s="31"/>
      <c r="B458" s="31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</row>
    <row r="459" spans="1:29" ht="15.75" hidden="1">
      <c r="A459" s="31"/>
      <c r="B459" s="31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</row>
    <row r="460" spans="1:29" ht="15.75" hidden="1">
      <c r="A460" s="31"/>
      <c r="B460" s="31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</row>
    <row r="461" spans="1:29" ht="15.75" hidden="1">
      <c r="A461" s="31"/>
      <c r="B461" s="31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</row>
    <row r="462" spans="1:29" ht="15.75" hidden="1">
      <c r="A462" s="31"/>
      <c r="B462" s="31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</row>
    <row r="463" spans="1:29" ht="15.75" hidden="1">
      <c r="A463" s="31"/>
      <c r="B463" s="31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</row>
    <row r="464" spans="1:29" ht="15.75" hidden="1">
      <c r="A464" s="31"/>
      <c r="B464" s="31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</row>
    <row r="465" spans="1:29" ht="15.75" hidden="1">
      <c r="A465" s="31"/>
      <c r="B465" s="31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</row>
    <row r="466" spans="1:29" ht="15.75" hidden="1">
      <c r="A466" s="31"/>
      <c r="B466" s="31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</row>
    <row r="467" spans="1:29" ht="15.75" hidden="1">
      <c r="A467" s="31"/>
      <c r="B467" s="31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</row>
    <row r="468" spans="1:29" ht="15.75" hidden="1">
      <c r="A468" s="31"/>
      <c r="B468" s="31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</row>
    <row r="469" spans="1:29" ht="15.75" hidden="1">
      <c r="A469" s="31"/>
      <c r="B469" s="31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</row>
    <row r="470" spans="1:29" ht="15.75" hidden="1">
      <c r="A470" s="31"/>
      <c r="B470" s="31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</row>
    <row r="471" spans="1:29" ht="15.75" hidden="1">
      <c r="A471" s="31"/>
      <c r="B471" s="31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</row>
    <row r="472" spans="1:29" ht="15.75" hidden="1">
      <c r="A472" s="31"/>
      <c r="B472" s="31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</row>
    <row r="473" spans="1:29" ht="15.75" hidden="1">
      <c r="A473" s="31"/>
      <c r="B473" s="31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</row>
    <row r="474" spans="1:29" ht="15.75" hidden="1">
      <c r="A474" s="31"/>
      <c r="B474" s="31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</row>
    <row r="475" spans="1:29" ht="15.75" hidden="1">
      <c r="A475" s="31"/>
      <c r="B475" s="31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</row>
    <row r="476" spans="1:29" ht="15.75" hidden="1">
      <c r="A476" s="31"/>
      <c r="B476" s="31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</row>
    <row r="477" spans="1:29" ht="15.75" hidden="1">
      <c r="A477" s="31"/>
      <c r="B477" s="31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</row>
    <row r="478" spans="1:29" ht="15.75" hidden="1">
      <c r="A478" s="31"/>
      <c r="B478" s="31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</row>
    <row r="479" spans="1:29" ht="15.75" hidden="1">
      <c r="A479" s="31"/>
      <c r="B479" s="31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</row>
    <row r="480" spans="1:29" ht="15.75" hidden="1">
      <c r="A480" s="31"/>
      <c r="B480" s="31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</row>
    <row r="481" spans="1:29" ht="15.75" hidden="1">
      <c r="A481" s="31"/>
      <c r="B481" s="31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</row>
    <row r="482" spans="1:29" ht="15.75" hidden="1">
      <c r="A482" s="31"/>
      <c r="B482" s="31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</row>
    <row r="483" spans="1:29" ht="15.75" hidden="1">
      <c r="A483" s="31"/>
      <c r="B483" s="31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</row>
    <row r="484" spans="1:29" ht="15.75" hidden="1">
      <c r="A484" s="31"/>
      <c r="B484" s="31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</row>
    <row r="485" spans="1:29" ht="15.75" hidden="1">
      <c r="A485" s="31"/>
      <c r="B485" s="31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</row>
    <row r="486" spans="1:29" ht="15.75" hidden="1">
      <c r="A486" s="31"/>
      <c r="B486" s="31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</row>
    <row r="487" spans="1:29" ht="15.75" hidden="1">
      <c r="A487" s="31"/>
      <c r="B487" s="31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</row>
    <row r="488" spans="1:29" ht="15.75" hidden="1">
      <c r="A488" s="31"/>
      <c r="B488" s="31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</row>
    <row r="489" spans="1:29" ht="15.75" hidden="1">
      <c r="A489" s="31"/>
      <c r="B489" s="31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</row>
    <row r="490" spans="1:29" ht="15.75" hidden="1">
      <c r="A490" s="31"/>
      <c r="B490" s="31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</row>
    <row r="491" spans="1:29" ht="15.75" hidden="1">
      <c r="A491" s="31"/>
      <c r="B491" s="31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</row>
    <row r="492" spans="1:29" ht="15.75" hidden="1">
      <c r="A492" s="31"/>
      <c r="B492" s="31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</row>
    <row r="493" spans="1:29" ht="15.75" hidden="1">
      <c r="A493" s="31"/>
      <c r="B493" s="31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</row>
    <row r="494" spans="1:29" ht="15.75" hidden="1">
      <c r="A494" s="31"/>
      <c r="B494" s="31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</row>
    <row r="495" spans="1:29" ht="15.75" hidden="1">
      <c r="A495" s="31"/>
      <c r="B495" s="31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</row>
    <row r="496" spans="1:29" ht="15.75" hidden="1">
      <c r="A496" s="31"/>
      <c r="B496" s="31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</row>
    <row r="497" spans="1:29" ht="15.75" hidden="1">
      <c r="A497" s="31"/>
      <c r="B497" s="31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</row>
    <row r="498" spans="1:29" ht="15.75" hidden="1">
      <c r="A498" s="31"/>
      <c r="B498" s="31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</row>
    <row r="499" spans="1:29" ht="15.75" hidden="1">
      <c r="A499" s="31"/>
      <c r="B499" s="31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</row>
    <row r="500" spans="1:29" ht="15.75" hidden="1">
      <c r="A500" s="31"/>
      <c r="B500" s="31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</row>
    <row r="501" spans="1:29" ht="15.75" hidden="1">
      <c r="A501" s="31"/>
      <c r="B501" s="31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</row>
    <row r="502" spans="1:29" ht="15.75" hidden="1">
      <c r="A502" s="31"/>
      <c r="B502" s="31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</row>
    <row r="503" spans="1:29" ht="15.75" hidden="1">
      <c r="A503" s="31"/>
      <c r="B503" s="31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</row>
    <row r="504" spans="1:29" ht="15.75" hidden="1">
      <c r="A504" s="31"/>
      <c r="B504" s="31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</row>
    <row r="505" spans="1:29" ht="15.75" hidden="1">
      <c r="A505" s="31"/>
      <c r="B505" s="31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</row>
    <row r="506" spans="1:29" ht="15.75" hidden="1">
      <c r="A506" s="31"/>
      <c r="B506" s="31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</row>
    <row r="507" spans="1:29" ht="15.75" hidden="1">
      <c r="A507" s="31"/>
      <c r="B507" s="31"/>
      <c r="C507" s="31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</row>
    <row r="508" spans="1:29" ht="15.75" hidden="1">
      <c r="A508" s="31"/>
      <c r="B508" s="31"/>
      <c r="C508" s="31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</row>
    <row r="509" spans="1:29" ht="15.75" hidden="1">
      <c r="A509" s="31"/>
      <c r="B509" s="31"/>
      <c r="C509" s="31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</row>
    <row r="510" spans="1:29" ht="15.75" hidden="1">
      <c r="A510" s="31"/>
      <c r="B510" s="31"/>
      <c r="C510" s="31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</row>
    <row r="511" spans="1:29" ht="15.75" hidden="1">
      <c r="A511" s="31"/>
      <c r="B511" s="31"/>
      <c r="C511" s="31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</row>
    <row r="512" spans="1:29" ht="15.75" hidden="1">
      <c r="A512" s="31"/>
      <c r="B512" s="31"/>
      <c r="C512" s="31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</row>
    <row r="513" spans="1:29" ht="15.75" hidden="1">
      <c r="A513" s="31"/>
      <c r="B513" s="31"/>
      <c r="C513" s="31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</row>
    <row r="514" spans="1:29" ht="15.75" hidden="1">
      <c r="A514" s="31"/>
      <c r="B514" s="31"/>
      <c r="C514" s="31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</row>
    <row r="515" spans="1:29" ht="15.75" hidden="1">
      <c r="A515" s="31"/>
      <c r="B515" s="31"/>
      <c r="C515" s="31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</row>
    <row r="516" spans="1:29" ht="15.75" hidden="1">
      <c r="A516" s="31"/>
      <c r="B516" s="31"/>
      <c r="C516" s="31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</row>
    <row r="517" spans="1:29" ht="15.75" hidden="1">
      <c r="A517" s="31"/>
      <c r="B517" s="31"/>
      <c r="C517" s="31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</row>
    <row r="518" spans="1:29" ht="15.75" hidden="1">
      <c r="A518" s="31"/>
      <c r="B518" s="31"/>
      <c r="C518" s="31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</row>
    <row r="519" spans="1:29" ht="15.75" hidden="1">
      <c r="A519" s="31"/>
      <c r="B519" s="31"/>
      <c r="C519" s="31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</row>
    <row r="520" spans="1:29" ht="15.75" hidden="1">
      <c r="A520" s="31"/>
      <c r="B520" s="31"/>
      <c r="C520" s="31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</row>
    <row r="521" spans="1:29" ht="15.75" hidden="1">
      <c r="A521" s="31"/>
      <c r="B521" s="31"/>
      <c r="C521" s="31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</row>
    <row r="522" spans="1:29" ht="15.75" hidden="1">
      <c r="A522" s="31"/>
      <c r="B522" s="31"/>
      <c r="C522" s="31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</row>
    <row r="523" spans="1:29" ht="15.75" hidden="1">
      <c r="A523" s="31"/>
      <c r="B523" s="31"/>
      <c r="C523" s="31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</row>
    <row r="524" spans="1:29" ht="15.75" hidden="1">
      <c r="A524" s="31"/>
      <c r="B524" s="31"/>
      <c r="C524" s="31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</row>
    <row r="525" spans="1:29" ht="15.75" hidden="1">
      <c r="A525" s="31"/>
      <c r="B525" s="31"/>
      <c r="C525" s="31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</row>
    <row r="526" spans="1:29" ht="15.75" hidden="1">
      <c r="A526" s="31"/>
      <c r="B526" s="31"/>
      <c r="C526" s="31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</row>
    <row r="527" spans="1:29" ht="15.75" hidden="1">
      <c r="A527" s="31"/>
      <c r="B527" s="31"/>
      <c r="C527" s="31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</row>
    <row r="528" spans="1:29" ht="15.75" hidden="1">
      <c r="A528" s="31"/>
      <c r="B528" s="31"/>
      <c r="C528" s="31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</row>
    <row r="529" spans="1:29" ht="15.75" hidden="1">
      <c r="A529" s="31"/>
      <c r="B529" s="31"/>
      <c r="C529" s="31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</row>
    <row r="530" spans="1:29" ht="15.75" hidden="1">
      <c r="A530" s="31"/>
      <c r="B530" s="31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</row>
    <row r="531" spans="1:29" ht="15.75" hidden="1">
      <c r="A531" s="31"/>
      <c r="B531" s="31"/>
      <c r="C531" s="31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</row>
    <row r="532" spans="1:29" ht="15.75" hidden="1">
      <c r="A532" s="31"/>
      <c r="B532" s="31"/>
      <c r="C532" s="31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</row>
    <row r="533" spans="1:29" ht="15.75" hidden="1">
      <c r="A533" s="31"/>
      <c r="B533" s="31"/>
      <c r="C533" s="31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</row>
    <row r="534" spans="1:29" ht="15.75" hidden="1">
      <c r="A534" s="31"/>
      <c r="B534" s="31"/>
      <c r="C534" s="31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</row>
    <row r="535" spans="1:29" ht="15.75" hidden="1">
      <c r="A535" s="31"/>
      <c r="B535" s="31"/>
      <c r="C535" s="31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</row>
    <row r="536" spans="1:29" ht="15.75" hidden="1">
      <c r="A536" s="31"/>
      <c r="B536" s="31"/>
      <c r="C536" s="31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</row>
    <row r="537" spans="1:29" ht="15.75" hidden="1">
      <c r="A537" s="31"/>
      <c r="B537" s="31"/>
      <c r="C537" s="31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</row>
    <row r="538" spans="1:29" ht="15.75" hidden="1">
      <c r="A538" s="31"/>
      <c r="B538" s="31"/>
      <c r="C538" s="31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</row>
    <row r="539" spans="1:29" ht="15.75" hidden="1">
      <c r="A539" s="31"/>
      <c r="B539" s="31"/>
      <c r="C539" s="31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</row>
    <row r="540" spans="1:29" ht="15.75" hidden="1">
      <c r="A540" s="31"/>
      <c r="B540" s="31"/>
      <c r="C540" s="31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</row>
    <row r="541" spans="1:29" ht="15.75" hidden="1">
      <c r="A541" s="31"/>
      <c r="B541" s="31"/>
      <c r="C541" s="31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</row>
    <row r="542" spans="1:29" ht="15.75" hidden="1">
      <c r="A542" s="31"/>
      <c r="B542" s="31"/>
      <c r="C542" s="31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</row>
    <row r="543" spans="1:29" ht="15.75" hidden="1">
      <c r="A543" s="31"/>
      <c r="B543" s="31"/>
      <c r="C543" s="31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</row>
    <row r="544" spans="1:29" ht="15.75" hidden="1">
      <c r="A544" s="31"/>
      <c r="B544" s="31"/>
      <c r="C544" s="31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</row>
    <row r="545" spans="1:29" ht="15.75" hidden="1">
      <c r="A545" s="31"/>
      <c r="B545" s="31"/>
      <c r="C545" s="31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</row>
    <row r="546" spans="1:29" ht="15.75" hidden="1">
      <c r="A546" s="31"/>
      <c r="B546" s="31"/>
      <c r="C546" s="31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</row>
    <row r="547" spans="1:29" ht="15.75" hidden="1">
      <c r="A547" s="31"/>
      <c r="B547" s="31"/>
      <c r="C547" s="31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</row>
    <row r="548" spans="1:29" ht="15.75" hidden="1">
      <c r="A548" s="31"/>
      <c r="B548" s="31"/>
      <c r="C548" s="31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</row>
    <row r="549" spans="1:29" ht="15.75" hidden="1">
      <c r="A549" s="31"/>
      <c r="B549" s="31"/>
      <c r="C549" s="31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</row>
    <row r="550" spans="1:29" ht="15.75" hidden="1">
      <c r="A550" s="31"/>
      <c r="B550" s="31"/>
      <c r="C550" s="31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</row>
    <row r="551" spans="1:29" ht="15.75" hidden="1">
      <c r="A551" s="31"/>
      <c r="B551" s="31"/>
      <c r="C551" s="31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</row>
    <row r="552" spans="1:29" ht="15.75" hidden="1">
      <c r="A552" s="31"/>
      <c r="B552" s="31"/>
      <c r="C552" s="31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</row>
    <row r="553" spans="1:29" ht="15.75" hidden="1">
      <c r="A553" s="31"/>
      <c r="B553" s="31"/>
      <c r="C553" s="31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</row>
    <row r="554" spans="1:29" ht="15.75" hidden="1">
      <c r="A554" s="31"/>
      <c r="B554" s="31"/>
      <c r="C554" s="31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</row>
    <row r="555" spans="1:29" ht="15.75" hidden="1">
      <c r="A555" s="31"/>
      <c r="B555" s="31"/>
      <c r="C555" s="31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</row>
    <row r="556" spans="1:29" ht="15.75" hidden="1">
      <c r="A556" s="31"/>
      <c r="B556" s="31"/>
      <c r="C556" s="31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</row>
    <row r="557" spans="1:29" ht="15.75" hidden="1">
      <c r="A557" s="31"/>
      <c r="B557" s="31"/>
      <c r="C557" s="31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</row>
    <row r="558" spans="1:29" ht="15.75" hidden="1">
      <c r="A558" s="31"/>
      <c r="B558" s="31"/>
      <c r="C558" s="31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</row>
    <row r="559" spans="1:29" ht="15.75" hidden="1">
      <c r="A559" s="31"/>
      <c r="B559" s="31"/>
      <c r="C559" s="31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</row>
    <row r="560" spans="1:29" ht="15.75" hidden="1">
      <c r="A560" s="31"/>
      <c r="B560" s="31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</row>
    <row r="561" spans="1:29" ht="15.75" hidden="1">
      <c r="A561" s="31"/>
      <c r="B561" s="31"/>
      <c r="C561" s="31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</row>
    <row r="562" spans="1:29" ht="15.75" hidden="1">
      <c r="A562" s="31"/>
      <c r="B562" s="31"/>
      <c r="C562" s="31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</row>
    <row r="563" spans="1:29" ht="15.75" hidden="1">
      <c r="A563" s="31"/>
      <c r="B563" s="31"/>
      <c r="C563" s="31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</row>
    <row r="564" spans="1:29" ht="15.75" hidden="1">
      <c r="A564" s="31"/>
      <c r="B564" s="31"/>
      <c r="C564" s="31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</row>
    <row r="565" spans="1:29" ht="15.75" hidden="1">
      <c r="A565" s="31"/>
      <c r="B565" s="31"/>
      <c r="C565" s="31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</row>
    <row r="566" spans="1:29" ht="15.75" hidden="1">
      <c r="A566" s="31"/>
      <c r="B566" s="31"/>
      <c r="C566" s="31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</row>
    <row r="567" spans="1:29" ht="15.75" hidden="1">
      <c r="A567" s="31"/>
      <c r="B567" s="31"/>
      <c r="C567" s="31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</row>
    <row r="568" spans="1:29" ht="15.75" hidden="1">
      <c r="A568" s="31"/>
      <c r="B568" s="31"/>
      <c r="C568" s="31"/>
      <c r="D568" s="31"/>
      <c r="E568" s="31"/>
      <c r="F568" s="31"/>
      <c r="G568" s="31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</row>
    <row r="569" spans="1:29" ht="15.75" hidden="1">
      <c r="A569" s="31"/>
      <c r="B569" s="31"/>
      <c r="C569" s="31"/>
      <c r="D569" s="31"/>
      <c r="E569" s="31"/>
      <c r="F569" s="31"/>
      <c r="G569" s="31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</row>
    <row r="570" spans="1:29" ht="15.75" hidden="1">
      <c r="A570" s="31"/>
      <c r="B570" s="31"/>
      <c r="C570" s="31"/>
      <c r="D570" s="31"/>
      <c r="E570" s="31"/>
      <c r="F570" s="31"/>
      <c r="G570" s="31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</row>
    <row r="571" spans="1:29" ht="15.75" hidden="1">
      <c r="A571" s="31"/>
      <c r="B571" s="31"/>
      <c r="C571" s="31"/>
      <c r="D571" s="31"/>
      <c r="E571" s="31"/>
      <c r="F571" s="31"/>
      <c r="G571" s="3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</row>
    <row r="572" spans="1:29" ht="15.75" hidden="1">
      <c r="A572" s="31"/>
      <c r="B572" s="31"/>
      <c r="C572" s="31"/>
      <c r="D572" s="31"/>
      <c r="E572" s="31"/>
      <c r="F572" s="31"/>
      <c r="G572" s="31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</row>
    <row r="573" spans="1:29" ht="15.75" hidden="1">
      <c r="A573" s="31"/>
      <c r="B573" s="31"/>
      <c r="C573" s="31"/>
      <c r="D573" s="31"/>
      <c r="E573" s="31"/>
      <c r="F573" s="31"/>
      <c r="G573" s="31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</row>
    <row r="574" spans="1:29" ht="15.75" hidden="1">
      <c r="A574" s="31"/>
      <c r="B574" s="31"/>
      <c r="C574" s="31"/>
      <c r="D574" s="31"/>
      <c r="E574" s="31"/>
      <c r="F574" s="31"/>
      <c r="G574" s="31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</row>
    <row r="575" spans="1:29" ht="15.75" hidden="1">
      <c r="A575" s="31"/>
      <c r="B575" s="31"/>
      <c r="C575" s="31"/>
      <c r="D575" s="31"/>
      <c r="E575" s="31"/>
      <c r="F575" s="31"/>
      <c r="G575" s="31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</row>
    <row r="576" spans="1:29" ht="15.75" hidden="1">
      <c r="A576" s="31"/>
      <c r="B576" s="31"/>
      <c r="C576" s="31"/>
      <c r="D576" s="31"/>
      <c r="E576" s="31"/>
      <c r="F576" s="31"/>
      <c r="G576" s="31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</row>
    <row r="577" spans="1:29" ht="15.75" hidden="1">
      <c r="A577" s="31"/>
      <c r="B577" s="31"/>
      <c r="C577" s="31"/>
      <c r="D577" s="31"/>
      <c r="E577" s="31"/>
      <c r="F577" s="31"/>
      <c r="G577" s="31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</row>
    <row r="578" spans="1:29" ht="15.75" hidden="1">
      <c r="A578" s="31"/>
      <c r="B578" s="31"/>
      <c r="C578" s="31"/>
      <c r="D578" s="31"/>
      <c r="E578" s="31"/>
      <c r="F578" s="31"/>
      <c r="G578" s="31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</row>
    <row r="579" spans="1:29" ht="15.75" hidden="1">
      <c r="A579" s="31"/>
      <c r="B579" s="31"/>
      <c r="C579" s="31"/>
      <c r="D579" s="31"/>
      <c r="E579" s="31"/>
      <c r="F579" s="31"/>
      <c r="G579" s="31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</row>
    <row r="580" spans="1:29" ht="15.75" hidden="1">
      <c r="A580" s="31"/>
      <c r="B580" s="31"/>
      <c r="C580" s="31"/>
      <c r="D580" s="31"/>
      <c r="E580" s="31"/>
      <c r="F580" s="31"/>
      <c r="G580" s="31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</row>
    <row r="581" spans="1:29" ht="15.75" hidden="1">
      <c r="A581" s="31"/>
      <c r="B581" s="31"/>
      <c r="C581" s="31"/>
      <c r="D581" s="31"/>
      <c r="E581" s="31"/>
      <c r="F581" s="31"/>
      <c r="G581" s="3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</row>
    <row r="582" spans="1:29" ht="15.75" hidden="1">
      <c r="A582" s="31"/>
      <c r="B582" s="31"/>
      <c r="C582" s="31"/>
      <c r="D582" s="31"/>
      <c r="E582" s="31"/>
      <c r="F582" s="31"/>
      <c r="G582" s="31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</row>
    <row r="583" spans="1:29" ht="15.75" hidden="1">
      <c r="A583" s="31"/>
      <c r="B583" s="31"/>
      <c r="C583" s="31"/>
      <c r="D583" s="31"/>
      <c r="E583" s="31"/>
      <c r="F583" s="31"/>
      <c r="G583" s="31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</row>
    <row r="584" spans="1:29" ht="15.75" hidden="1">
      <c r="A584" s="31"/>
      <c r="B584" s="31"/>
      <c r="C584" s="31"/>
      <c r="D584" s="31"/>
      <c r="E584" s="31"/>
      <c r="F584" s="31"/>
      <c r="G584" s="31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</row>
    <row r="585" spans="1:29" ht="15.75" hidden="1">
      <c r="A585" s="31"/>
      <c r="B585" s="31"/>
      <c r="C585" s="31"/>
      <c r="D585" s="31"/>
      <c r="E585" s="31"/>
      <c r="F585" s="31"/>
      <c r="G585" s="31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</row>
    <row r="586" spans="1:29" ht="15.75" hidden="1">
      <c r="A586" s="31"/>
      <c r="B586" s="31"/>
      <c r="C586" s="31"/>
      <c r="D586" s="31"/>
      <c r="E586" s="31"/>
      <c r="F586" s="31"/>
      <c r="G586" s="31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</row>
    <row r="587" spans="1:29" ht="15.75" hidden="1">
      <c r="A587" s="31"/>
      <c r="B587" s="31"/>
      <c r="C587" s="31"/>
      <c r="D587" s="31"/>
      <c r="E587" s="31"/>
      <c r="F587" s="31"/>
      <c r="G587" s="31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</row>
    <row r="588" spans="1:29" ht="15.75" hidden="1">
      <c r="A588" s="31"/>
      <c r="B588" s="31"/>
      <c r="C588" s="31"/>
      <c r="D588" s="31"/>
      <c r="E588" s="31"/>
      <c r="F588" s="31"/>
      <c r="G588" s="31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</row>
    <row r="589" spans="1:29" ht="15.75" hidden="1">
      <c r="A589" s="31"/>
      <c r="B589" s="31"/>
      <c r="C589" s="31"/>
      <c r="D589" s="31"/>
      <c r="E589" s="31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</row>
    <row r="590" spans="1:29" ht="15.75" hidden="1">
      <c r="A590" s="31"/>
      <c r="B590" s="31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</row>
    <row r="591" spans="1:29" ht="15.75" hidden="1">
      <c r="A591" s="31"/>
      <c r="B591" s="31"/>
      <c r="C591" s="31"/>
      <c r="D591" s="31"/>
      <c r="E591" s="31"/>
      <c r="F591" s="31"/>
      <c r="G591" s="31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</row>
    <row r="592" spans="1:29" ht="15.75" hidden="1">
      <c r="A592" s="31"/>
      <c r="B592" s="31"/>
      <c r="C592" s="31"/>
      <c r="D592" s="31"/>
      <c r="E592" s="31"/>
      <c r="F592" s="31"/>
      <c r="G592" s="31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</row>
    <row r="593" spans="1:29" ht="15.75" hidden="1">
      <c r="A593" s="31"/>
      <c r="B593" s="31"/>
      <c r="C593" s="31"/>
      <c r="D593" s="31"/>
      <c r="E593" s="31"/>
      <c r="F593" s="31"/>
      <c r="G593" s="31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</row>
    <row r="594" spans="1:29" ht="15.75" hidden="1">
      <c r="A594" s="31"/>
      <c r="B594" s="31"/>
      <c r="C594" s="31"/>
      <c r="D594" s="31"/>
      <c r="E594" s="31"/>
      <c r="F594" s="31"/>
      <c r="G594" s="31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</row>
    <row r="595" spans="1:29" ht="15.75" hidden="1">
      <c r="A595" s="31"/>
      <c r="B595" s="31"/>
      <c r="C595" s="31"/>
      <c r="D595" s="31"/>
      <c r="E595" s="31"/>
      <c r="F595" s="31"/>
      <c r="G595" s="31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</row>
    <row r="596" spans="1:29" ht="15.75" hidden="1">
      <c r="A596" s="31"/>
      <c r="B596" s="31"/>
      <c r="C596" s="31"/>
      <c r="D596" s="31"/>
      <c r="E596" s="31"/>
      <c r="F596" s="31"/>
      <c r="G596" s="31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</row>
    <row r="597" spans="1:29" ht="15.75" hidden="1">
      <c r="A597" s="31"/>
      <c r="B597" s="31"/>
      <c r="C597" s="31"/>
      <c r="D597" s="31"/>
      <c r="E597" s="31"/>
      <c r="F597" s="31"/>
      <c r="G597" s="31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</row>
    <row r="598" spans="1:29" ht="15.75" hidden="1">
      <c r="A598" s="31"/>
      <c r="B598" s="31"/>
      <c r="C598" s="31"/>
      <c r="D598" s="31"/>
      <c r="E598" s="31"/>
      <c r="F598" s="31"/>
      <c r="G598" s="31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</row>
    <row r="599" spans="1:29" ht="15.75" hidden="1">
      <c r="A599" s="31"/>
      <c r="B599" s="31"/>
      <c r="C599" s="31"/>
      <c r="D599" s="31"/>
      <c r="E599" s="31"/>
      <c r="F599" s="31"/>
      <c r="G599" s="31"/>
      <c r="H599" s="31"/>
      <c r="I599" s="31"/>
      <c r="J599" s="31"/>
      <c r="K599" s="31"/>
      <c r="L599" s="31"/>
      <c r="M599" s="31"/>
      <c r="N599" s="31"/>
      <c r="O599" s="31"/>
      <c r="P599" s="31"/>
      <c r="Q599" s="31"/>
      <c r="R599" s="31"/>
      <c r="S599" s="31"/>
      <c r="T599" s="31"/>
      <c r="U599" s="31"/>
      <c r="V599" s="31"/>
      <c r="W599" s="31"/>
      <c r="X599" s="31"/>
      <c r="Y599" s="31"/>
      <c r="Z599" s="31"/>
      <c r="AA599" s="31"/>
      <c r="AB599" s="31"/>
      <c r="AC599" s="31"/>
    </row>
    <row r="600" spans="1:29" ht="15.75" hidden="1">
      <c r="A600" s="31"/>
      <c r="B600" s="31"/>
      <c r="C600" s="31"/>
      <c r="D600" s="31"/>
      <c r="E600" s="31"/>
      <c r="F600" s="31"/>
      <c r="G600" s="31"/>
      <c r="H600" s="31"/>
      <c r="I600" s="31"/>
      <c r="J600" s="31"/>
      <c r="K600" s="31"/>
      <c r="L600" s="31"/>
      <c r="M600" s="31"/>
      <c r="N600" s="31"/>
      <c r="O600" s="31"/>
      <c r="P600" s="31"/>
      <c r="Q600" s="31"/>
      <c r="R600" s="31"/>
      <c r="S600" s="31"/>
      <c r="T600" s="31"/>
      <c r="U600" s="31"/>
      <c r="V600" s="31"/>
      <c r="W600" s="31"/>
      <c r="X600" s="31"/>
      <c r="Y600" s="31"/>
      <c r="Z600" s="31"/>
      <c r="AA600" s="31"/>
      <c r="AB600" s="31"/>
      <c r="AC600" s="31"/>
    </row>
    <row r="601" spans="1:29" ht="15.75" hidden="1">
      <c r="A601" s="31"/>
      <c r="B601" s="31"/>
      <c r="C601" s="31"/>
      <c r="D601" s="31"/>
      <c r="E601" s="31"/>
      <c r="F601" s="31"/>
      <c r="G601" s="31"/>
      <c r="H601" s="31"/>
      <c r="I601" s="31"/>
      <c r="J601" s="31"/>
      <c r="K601" s="31"/>
      <c r="L601" s="31"/>
      <c r="M601" s="31"/>
      <c r="N601" s="31"/>
      <c r="O601" s="31"/>
      <c r="P601" s="31"/>
      <c r="Q601" s="31"/>
      <c r="R601" s="31"/>
      <c r="S601" s="31"/>
      <c r="T601" s="31"/>
      <c r="U601" s="31"/>
      <c r="V601" s="31"/>
      <c r="W601" s="31"/>
      <c r="X601" s="31"/>
      <c r="Y601" s="31"/>
      <c r="Z601" s="31"/>
      <c r="AA601" s="31"/>
      <c r="AB601" s="31"/>
      <c r="AC601" s="31"/>
    </row>
    <row r="602" spans="1:29" ht="15.75" hidden="1">
      <c r="A602" s="31"/>
      <c r="B602" s="31"/>
      <c r="C602" s="31"/>
      <c r="D602" s="31"/>
      <c r="E602" s="31"/>
      <c r="F602" s="31"/>
      <c r="G602" s="31"/>
      <c r="H602" s="31"/>
      <c r="I602" s="31"/>
      <c r="J602" s="31"/>
      <c r="K602" s="31"/>
      <c r="L602" s="31"/>
      <c r="M602" s="31"/>
      <c r="N602" s="31"/>
      <c r="O602" s="31"/>
      <c r="P602" s="31"/>
      <c r="Q602" s="31"/>
      <c r="R602" s="31"/>
      <c r="S602" s="31"/>
      <c r="T602" s="31"/>
      <c r="U602" s="31"/>
      <c r="V602" s="31"/>
      <c r="W602" s="31"/>
      <c r="X602" s="31"/>
      <c r="Y602" s="31"/>
      <c r="Z602" s="31"/>
      <c r="AA602" s="31"/>
      <c r="AB602" s="31"/>
      <c r="AC602" s="31"/>
    </row>
    <row r="603" spans="1:29" ht="15.75" hidden="1">
      <c r="A603" s="31"/>
      <c r="B603" s="31"/>
      <c r="C603" s="31"/>
      <c r="D603" s="31"/>
      <c r="E603" s="31"/>
      <c r="F603" s="31"/>
      <c r="G603" s="31"/>
      <c r="H603" s="31"/>
      <c r="I603" s="31"/>
      <c r="J603" s="31"/>
      <c r="K603" s="31"/>
      <c r="L603" s="31"/>
      <c r="M603" s="31"/>
      <c r="N603" s="31"/>
      <c r="O603" s="31"/>
      <c r="P603" s="31"/>
      <c r="Q603" s="31"/>
      <c r="R603" s="31"/>
      <c r="S603" s="31"/>
      <c r="T603" s="31"/>
      <c r="U603" s="31"/>
      <c r="V603" s="31"/>
      <c r="W603" s="31"/>
      <c r="X603" s="31"/>
      <c r="Y603" s="31"/>
      <c r="Z603" s="31"/>
      <c r="AA603" s="31"/>
      <c r="AB603" s="31"/>
      <c r="AC603" s="31"/>
    </row>
    <row r="604" spans="1:29" ht="15.75" hidden="1">
      <c r="A604" s="31"/>
      <c r="B604" s="31"/>
      <c r="C604" s="31"/>
      <c r="D604" s="31"/>
      <c r="E604" s="31"/>
      <c r="F604" s="31"/>
      <c r="G604" s="31"/>
      <c r="H604" s="31"/>
      <c r="I604" s="31"/>
      <c r="J604" s="31"/>
      <c r="K604" s="31"/>
      <c r="L604" s="31"/>
      <c r="M604" s="31"/>
      <c r="N604" s="31"/>
      <c r="O604" s="31"/>
      <c r="P604" s="31"/>
      <c r="Q604" s="31"/>
      <c r="R604" s="31"/>
      <c r="S604" s="31"/>
      <c r="T604" s="31"/>
      <c r="U604" s="31"/>
      <c r="V604" s="31"/>
      <c r="W604" s="31"/>
      <c r="X604" s="31"/>
      <c r="Y604" s="31"/>
      <c r="Z604" s="31"/>
      <c r="AA604" s="31"/>
      <c r="AB604" s="31"/>
      <c r="AC604" s="31"/>
    </row>
    <row r="605" spans="1:29" ht="15.75" hidden="1">
      <c r="A605" s="31"/>
      <c r="B605" s="31"/>
      <c r="C605" s="31"/>
      <c r="D605" s="31"/>
      <c r="E605" s="31"/>
      <c r="F605" s="31"/>
      <c r="G605" s="31"/>
      <c r="H605" s="31"/>
      <c r="I605" s="31"/>
      <c r="J605" s="31"/>
      <c r="K605" s="31"/>
      <c r="L605" s="31"/>
      <c r="M605" s="31"/>
      <c r="N605" s="31"/>
      <c r="O605" s="31"/>
      <c r="P605" s="31"/>
      <c r="Q605" s="31"/>
      <c r="R605" s="31"/>
      <c r="S605" s="31"/>
      <c r="T605" s="31"/>
      <c r="U605" s="31"/>
      <c r="V605" s="31"/>
      <c r="W605" s="31"/>
      <c r="X605" s="31"/>
      <c r="Y605" s="31"/>
      <c r="Z605" s="31"/>
      <c r="AA605" s="31"/>
      <c r="AB605" s="31"/>
      <c r="AC605" s="31"/>
    </row>
    <row r="606" spans="1:29" ht="15.75" hidden="1">
      <c r="A606" s="31"/>
      <c r="B606" s="31"/>
      <c r="C606" s="31"/>
      <c r="D606" s="31"/>
      <c r="E606" s="31"/>
      <c r="F606" s="31"/>
      <c r="G606" s="31"/>
      <c r="H606" s="31"/>
      <c r="I606" s="31"/>
      <c r="J606" s="31"/>
      <c r="K606" s="31"/>
      <c r="L606" s="31"/>
      <c r="M606" s="31"/>
      <c r="N606" s="31"/>
      <c r="O606" s="31"/>
      <c r="P606" s="31"/>
      <c r="Q606" s="31"/>
      <c r="R606" s="31"/>
      <c r="S606" s="31"/>
      <c r="T606" s="31"/>
      <c r="U606" s="31"/>
      <c r="V606" s="31"/>
      <c r="W606" s="31"/>
      <c r="X606" s="31"/>
      <c r="Y606" s="31"/>
      <c r="Z606" s="31"/>
      <c r="AA606" s="31"/>
      <c r="AB606" s="31"/>
      <c r="AC606" s="31"/>
    </row>
    <row r="607" spans="1:29" ht="15.75" hidden="1">
      <c r="A607" s="31"/>
      <c r="B607" s="31"/>
      <c r="C607" s="31"/>
      <c r="D607" s="31"/>
      <c r="E607" s="31"/>
      <c r="F607" s="31"/>
      <c r="G607" s="31"/>
      <c r="H607" s="31"/>
      <c r="I607" s="31"/>
      <c r="J607" s="31"/>
      <c r="K607" s="31"/>
      <c r="L607" s="31"/>
      <c r="M607" s="31"/>
      <c r="N607" s="31"/>
      <c r="O607" s="31"/>
      <c r="P607" s="31"/>
      <c r="Q607" s="31"/>
      <c r="R607" s="31"/>
      <c r="S607" s="31"/>
      <c r="T607" s="31"/>
      <c r="U607" s="31"/>
      <c r="V607" s="31"/>
      <c r="W607" s="31"/>
      <c r="X607" s="31"/>
      <c r="Y607" s="31"/>
      <c r="Z607" s="31"/>
      <c r="AA607" s="31"/>
      <c r="AB607" s="31"/>
      <c r="AC607" s="31"/>
    </row>
    <row r="608" spans="1:29" ht="15.75" hidden="1">
      <c r="A608" s="31"/>
      <c r="B608" s="31"/>
      <c r="C608" s="31"/>
      <c r="D608" s="31"/>
      <c r="E608" s="31"/>
      <c r="F608" s="31"/>
      <c r="G608" s="31"/>
      <c r="H608" s="31"/>
      <c r="I608" s="31"/>
      <c r="J608" s="31"/>
      <c r="K608" s="31"/>
      <c r="L608" s="31"/>
      <c r="M608" s="31"/>
      <c r="N608" s="31"/>
      <c r="O608" s="31"/>
      <c r="P608" s="31"/>
      <c r="Q608" s="31"/>
      <c r="R608" s="31"/>
      <c r="S608" s="31"/>
      <c r="T608" s="31"/>
      <c r="U608" s="31"/>
      <c r="V608" s="31"/>
      <c r="W608" s="31"/>
      <c r="X608" s="31"/>
      <c r="Y608" s="31"/>
      <c r="Z608" s="31"/>
      <c r="AA608" s="31"/>
      <c r="AB608" s="31"/>
      <c r="AC608" s="31"/>
    </row>
    <row r="609" spans="1:29" ht="15.75" hidden="1">
      <c r="A609" s="31"/>
      <c r="B609" s="31"/>
      <c r="C609" s="31"/>
      <c r="D609" s="31"/>
      <c r="E609" s="31"/>
      <c r="F609" s="31"/>
      <c r="G609" s="31"/>
      <c r="H609" s="31"/>
      <c r="I609" s="31"/>
      <c r="J609" s="31"/>
      <c r="K609" s="31"/>
      <c r="L609" s="31"/>
      <c r="M609" s="31"/>
      <c r="N609" s="31"/>
      <c r="O609" s="31"/>
      <c r="P609" s="31"/>
      <c r="Q609" s="31"/>
      <c r="R609" s="31"/>
      <c r="S609" s="31"/>
      <c r="T609" s="31"/>
      <c r="U609" s="31"/>
      <c r="V609" s="31"/>
      <c r="W609" s="31"/>
      <c r="X609" s="31"/>
      <c r="Y609" s="31"/>
      <c r="Z609" s="31"/>
      <c r="AA609" s="31"/>
      <c r="AB609" s="31"/>
      <c r="AC609" s="31"/>
    </row>
    <row r="610" spans="1:29" ht="15.75" hidden="1">
      <c r="A610" s="31"/>
      <c r="B610" s="31"/>
      <c r="C610" s="31"/>
      <c r="D610" s="31"/>
      <c r="E610" s="31"/>
      <c r="F610" s="31"/>
      <c r="G610" s="31"/>
      <c r="H610" s="31"/>
      <c r="I610" s="31"/>
      <c r="J610" s="31"/>
      <c r="K610" s="31"/>
      <c r="L610" s="31"/>
      <c r="M610" s="31"/>
      <c r="N610" s="31"/>
      <c r="O610" s="31"/>
      <c r="P610" s="31"/>
      <c r="Q610" s="31"/>
      <c r="R610" s="31"/>
      <c r="S610" s="31"/>
      <c r="T610" s="31"/>
      <c r="U610" s="31"/>
      <c r="V610" s="31"/>
      <c r="W610" s="31"/>
      <c r="X610" s="31"/>
      <c r="Y610" s="31"/>
      <c r="Z610" s="31"/>
      <c r="AA610" s="31"/>
      <c r="AB610" s="31"/>
      <c r="AC610" s="31"/>
    </row>
    <row r="611" spans="1:29" ht="15.75" hidden="1">
      <c r="A611" s="31"/>
      <c r="B611" s="31"/>
      <c r="C611" s="31"/>
      <c r="D611" s="31"/>
      <c r="E611" s="31"/>
      <c r="F611" s="31"/>
      <c r="G611" s="31"/>
      <c r="H611" s="31"/>
      <c r="I611" s="31"/>
      <c r="J611" s="31"/>
      <c r="K611" s="31"/>
      <c r="L611" s="31"/>
      <c r="M611" s="31"/>
      <c r="N611" s="31"/>
      <c r="O611" s="31"/>
      <c r="P611" s="31"/>
      <c r="Q611" s="31"/>
      <c r="R611" s="31"/>
      <c r="S611" s="31"/>
      <c r="T611" s="31"/>
      <c r="U611" s="31"/>
      <c r="V611" s="31"/>
      <c r="W611" s="31"/>
      <c r="X611" s="31"/>
      <c r="Y611" s="31"/>
      <c r="Z611" s="31"/>
      <c r="AA611" s="31"/>
      <c r="AB611" s="31"/>
      <c r="AC611" s="31"/>
    </row>
    <row r="612" spans="1:29" ht="15.75" hidden="1">
      <c r="A612" s="31"/>
      <c r="B612" s="31"/>
      <c r="C612" s="31"/>
      <c r="D612" s="31"/>
      <c r="E612" s="31"/>
      <c r="F612" s="31"/>
      <c r="G612" s="31"/>
      <c r="H612" s="31"/>
      <c r="I612" s="31"/>
      <c r="J612" s="31"/>
      <c r="K612" s="31"/>
      <c r="L612" s="31"/>
      <c r="M612" s="31"/>
      <c r="N612" s="31"/>
      <c r="O612" s="31"/>
      <c r="P612" s="31"/>
      <c r="Q612" s="31"/>
      <c r="R612" s="31"/>
      <c r="S612" s="31"/>
      <c r="T612" s="31"/>
      <c r="U612" s="31"/>
      <c r="V612" s="31"/>
      <c r="W612" s="31"/>
      <c r="X612" s="31"/>
      <c r="Y612" s="31"/>
      <c r="Z612" s="31"/>
      <c r="AA612" s="31"/>
      <c r="AB612" s="31"/>
      <c r="AC612" s="31"/>
    </row>
    <row r="613" spans="1:29" ht="15.75" hidden="1">
      <c r="A613" s="31"/>
      <c r="B613" s="31"/>
      <c r="C613" s="31"/>
      <c r="D613" s="31"/>
      <c r="E613" s="31"/>
      <c r="F613" s="31"/>
      <c r="G613" s="31"/>
      <c r="H613" s="31"/>
      <c r="I613" s="31"/>
      <c r="J613" s="31"/>
      <c r="K613" s="31"/>
      <c r="L613" s="31"/>
      <c r="M613" s="31"/>
      <c r="N613" s="31"/>
      <c r="O613" s="31"/>
      <c r="P613" s="31"/>
      <c r="Q613" s="31"/>
      <c r="R613" s="31"/>
      <c r="S613" s="31"/>
      <c r="T613" s="31"/>
      <c r="U613" s="31"/>
      <c r="V613" s="31"/>
      <c r="W613" s="31"/>
      <c r="X613" s="31"/>
      <c r="Y613" s="31"/>
      <c r="Z613" s="31"/>
      <c r="AA613" s="31"/>
      <c r="AB613" s="31"/>
      <c r="AC613" s="31"/>
    </row>
    <row r="614" spans="1:29" ht="15.75" hidden="1">
      <c r="A614" s="31"/>
      <c r="B614" s="31"/>
      <c r="C614" s="31"/>
      <c r="D614" s="31"/>
      <c r="E614" s="31"/>
      <c r="F614" s="31"/>
      <c r="G614" s="31"/>
      <c r="H614" s="31"/>
      <c r="I614" s="31"/>
      <c r="J614" s="31"/>
      <c r="K614" s="31"/>
      <c r="L614" s="31"/>
      <c r="M614" s="31"/>
      <c r="N614" s="31"/>
      <c r="O614" s="31"/>
      <c r="P614" s="31"/>
      <c r="Q614" s="31"/>
      <c r="R614" s="31"/>
      <c r="S614" s="31"/>
      <c r="T614" s="31"/>
      <c r="U614" s="31"/>
      <c r="V614" s="31"/>
      <c r="W614" s="31"/>
      <c r="X614" s="31"/>
      <c r="Y614" s="31"/>
      <c r="Z614" s="31"/>
      <c r="AA614" s="31"/>
      <c r="AB614" s="31"/>
      <c r="AC614" s="31"/>
    </row>
    <row r="615" spans="1:29" ht="15.75" hidden="1">
      <c r="A615" s="31"/>
      <c r="B615" s="31"/>
      <c r="C615" s="31"/>
      <c r="D615" s="31"/>
      <c r="E615" s="31"/>
      <c r="F615" s="31"/>
      <c r="G615" s="31"/>
      <c r="H615" s="31"/>
      <c r="I615" s="31"/>
      <c r="J615" s="31"/>
      <c r="K615" s="31"/>
      <c r="L615" s="31"/>
      <c r="M615" s="31"/>
      <c r="N615" s="31"/>
      <c r="O615" s="31"/>
      <c r="P615" s="31"/>
      <c r="Q615" s="31"/>
      <c r="R615" s="31"/>
      <c r="S615" s="31"/>
      <c r="T615" s="31"/>
      <c r="U615" s="31"/>
      <c r="V615" s="31"/>
      <c r="W615" s="31"/>
      <c r="X615" s="31"/>
      <c r="Y615" s="31"/>
      <c r="Z615" s="31"/>
      <c r="AA615" s="31"/>
      <c r="AB615" s="31"/>
      <c r="AC615" s="31"/>
    </row>
    <row r="616" spans="1:29" ht="15.75" hidden="1">
      <c r="A616" s="31"/>
      <c r="B616" s="31"/>
      <c r="C616" s="31"/>
      <c r="D616" s="31"/>
      <c r="E616" s="31"/>
      <c r="F616" s="31"/>
      <c r="G616" s="31"/>
      <c r="H616" s="31"/>
      <c r="I616" s="31"/>
      <c r="J616" s="31"/>
      <c r="K616" s="31"/>
      <c r="L616" s="31"/>
      <c r="M616" s="31"/>
      <c r="N616" s="31"/>
      <c r="O616" s="31"/>
      <c r="P616" s="31"/>
      <c r="Q616" s="31"/>
      <c r="R616" s="31"/>
      <c r="S616" s="31"/>
      <c r="T616" s="31"/>
      <c r="U616" s="31"/>
      <c r="V616" s="31"/>
      <c r="W616" s="31"/>
      <c r="X616" s="31"/>
      <c r="Y616" s="31"/>
      <c r="Z616" s="31"/>
      <c r="AA616" s="31"/>
      <c r="AB616" s="31"/>
      <c r="AC616" s="31"/>
    </row>
    <row r="617" spans="1:29" ht="15.75" hidden="1">
      <c r="A617" s="31"/>
      <c r="B617" s="31"/>
      <c r="C617" s="31"/>
      <c r="D617" s="31"/>
      <c r="E617" s="31"/>
      <c r="F617" s="31"/>
      <c r="G617" s="31"/>
      <c r="H617" s="31"/>
      <c r="I617" s="31"/>
      <c r="J617" s="31"/>
      <c r="K617" s="31"/>
      <c r="L617" s="31"/>
      <c r="M617" s="31"/>
      <c r="N617" s="31"/>
      <c r="O617" s="31"/>
      <c r="P617" s="31"/>
      <c r="Q617" s="31"/>
      <c r="R617" s="31"/>
      <c r="S617" s="31"/>
      <c r="T617" s="31"/>
      <c r="U617" s="31"/>
      <c r="V617" s="31"/>
      <c r="W617" s="31"/>
      <c r="X617" s="31"/>
      <c r="Y617" s="31"/>
      <c r="Z617" s="31"/>
      <c r="AA617" s="31"/>
      <c r="AB617" s="31"/>
      <c r="AC617" s="31"/>
    </row>
    <row r="618" spans="1:29" ht="15.75" hidden="1">
      <c r="A618" s="31"/>
      <c r="B618" s="31"/>
      <c r="C618" s="31"/>
      <c r="D618" s="31"/>
      <c r="E618" s="31"/>
      <c r="F618" s="31"/>
      <c r="G618" s="31"/>
      <c r="H618" s="31"/>
      <c r="I618" s="31"/>
      <c r="J618" s="31"/>
      <c r="K618" s="31"/>
      <c r="L618" s="31"/>
      <c r="M618" s="31"/>
      <c r="N618" s="31"/>
      <c r="O618" s="31"/>
      <c r="P618" s="31"/>
      <c r="Q618" s="31"/>
      <c r="R618" s="31"/>
      <c r="S618" s="31"/>
      <c r="T618" s="31"/>
      <c r="U618" s="31"/>
      <c r="V618" s="31"/>
      <c r="W618" s="31"/>
      <c r="X618" s="31"/>
      <c r="Y618" s="31"/>
      <c r="Z618" s="31"/>
      <c r="AA618" s="31"/>
      <c r="AB618" s="31"/>
      <c r="AC618" s="31"/>
    </row>
    <row r="619" spans="1:29" ht="15.75" hidden="1">
      <c r="A619" s="31"/>
      <c r="B619" s="31"/>
      <c r="C619" s="31"/>
      <c r="D619" s="31"/>
      <c r="E619" s="31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1"/>
      <c r="Q619" s="31"/>
      <c r="R619" s="31"/>
      <c r="S619" s="31"/>
      <c r="T619" s="31"/>
      <c r="U619" s="31"/>
      <c r="V619" s="31"/>
      <c r="W619" s="31"/>
      <c r="X619" s="31"/>
      <c r="Y619" s="31"/>
      <c r="Z619" s="31"/>
      <c r="AA619" s="31"/>
      <c r="AB619" s="31"/>
      <c r="AC619" s="31"/>
    </row>
    <row r="620" spans="1:29" ht="15.75" hidden="1">
      <c r="A620" s="31"/>
      <c r="B620" s="31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1"/>
      <c r="Q620" s="31"/>
      <c r="R620" s="31"/>
      <c r="S620" s="31"/>
      <c r="T620" s="31"/>
      <c r="U620" s="31"/>
      <c r="V620" s="31"/>
      <c r="W620" s="31"/>
      <c r="X620" s="31"/>
      <c r="Y620" s="31"/>
      <c r="Z620" s="31"/>
      <c r="AA620" s="31"/>
      <c r="AB620" s="31"/>
      <c r="AC620" s="31"/>
    </row>
    <row r="621" spans="1:29" ht="15.75" hidden="1">
      <c r="A621" s="31"/>
      <c r="B621" s="31"/>
      <c r="C621" s="31"/>
      <c r="D621" s="31"/>
      <c r="E621" s="31"/>
      <c r="F621" s="31"/>
      <c r="G621" s="31"/>
      <c r="H621" s="31"/>
      <c r="I621" s="31"/>
      <c r="J621" s="31"/>
      <c r="K621" s="31"/>
      <c r="L621" s="31"/>
      <c r="M621" s="31"/>
      <c r="N621" s="31"/>
      <c r="O621" s="31"/>
      <c r="P621" s="31"/>
      <c r="Q621" s="31"/>
      <c r="R621" s="31"/>
      <c r="S621" s="31"/>
      <c r="T621" s="31"/>
      <c r="U621" s="31"/>
      <c r="V621" s="31"/>
      <c r="W621" s="31"/>
      <c r="X621" s="31"/>
      <c r="Y621" s="31"/>
      <c r="Z621" s="31"/>
      <c r="AA621" s="31"/>
      <c r="AB621" s="31"/>
      <c r="AC621" s="31"/>
    </row>
    <row r="622" spans="1:29" ht="15.75" hidden="1">
      <c r="A622" s="31"/>
      <c r="B622" s="31"/>
      <c r="C622" s="31"/>
      <c r="D622" s="31"/>
      <c r="E622" s="31"/>
      <c r="F622" s="31"/>
      <c r="G622" s="31"/>
      <c r="H622" s="31"/>
      <c r="I622" s="31"/>
      <c r="J622" s="31"/>
      <c r="K622" s="31"/>
      <c r="L622" s="31"/>
      <c r="M622" s="31"/>
      <c r="N622" s="31"/>
      <c r="O622" s="31"/>
      <c r="P622" s="31"/>
      <c r="Q622" s="31"/>
      <c r="R622" s="31"/>
      <c r="S622" s="31"/>
      <c r="T622" s="31"/>
      <c r="U622" s="31"/>
      <c r="V622" s="31"/>
      <c r="W622" s="31"/>
      <c r="X622" s="31"/>
      <c r="Y622" s="31"/>
      <c r="Z622" s="31"/>
      <c r="AA622" s="31"/>
      <c r="AB622" s="31"/>
      <c r="AC622" s="31"/>
    </row>
    <row r="623" spans="1:29" ht="15.75" hidden="1">
      <c r="A623" s="31"/>
      <c r="B623" s="31"/>
      <c r="C623" s="31"/>
      <c r="D623" s="31"/>
      <c r="E623" s="31"/>
      <c r="F623" s="31"/>
      <c r="G623" s="31"/>
      <c r="H623" s="31"/>
      <c r="I623" s="31"/>
      <c r="J623" s="31"/>
      <c r="K623" s="31"/>
      <c r="L623" s="31"/>
      <c r="M623" s="31"/>
      <c r="N623" s="31"/>
      <c r="O623" s="31"/>
      <c r="P623" s="31"/>
      <c r="Q623" s="31"/>
      <c r="R623" s="31"/>
      <c r="S623" s="31"/>
      <c r="T623" s="31"/>
      <c r="U623" s="31"/>
      <c r="V623" s="31"/>
      <c r="W623" s="31"/>
      <c r="X623" s="31"/>
      <c r="Y623" s="31"/>
      <c r="Z623" s="31"/>
      <c r="AA623" s="31"/>
      <c r="AB623" s="31"/>
      <c r="AC623" s="31"/>
    </row>
    <row r="624" spans="1:29" ht="15.75" hidden="1">
      <c r="A624" s="31"/>
      <c r="B624" s="31"/>
      <c r="C624" s="31"/>
      <c r="D624" s="31"/>
      <c r="E624" s="31"/>
      <c r="F624" s="31"/>
      <c r="G624" s="31"/>
      <c r="H624" s="31"/>
      <c r="I624" s="31"/>
      <c r="J624" s="31"/>
      <c r="K624" s="31"/>
      <c r="L624" s="31"/>
      <c r="M624" s="31"/>
      <c r="N624" s="31"/>
      <c r="O624" s="31"/>
      <c r="P624" s="31"/>
      <c r="Q624" s="31"/>
      <c r="R624" s="31"/>
      <c r="S624" s="31"/>
      <c r="T624" s="31"/>
      <c r="U624" s="31"/>
      <c r="V624" s="31"/>
      <c r="W624" s="31"/>
      <c r="X624" s="31"/>
      <c r="Y624" s="31"/>
      <c r="Z624" s="31"/>
      <c r="AA624" s="31"/>
      <c r="AB624" s="31"/>
      <c r="AC624" s="31"/>
    </row>
    <row r="625" spans="1:29" ht="15.75" hidden="1">
      <c r="A625" s="31"/>
      <c r="B625" s="31"/>
      <c r="C625" s="31"/>
      <c r="D625" s="31"/>
      <c r="E625" s="31"/>
      <c r="F625" s="31"/>
      <c r="G625" s="31"/>
      <c r="H625" s="31"/>
      <c r="I625" s="31"/>
      <c r="J625" s="31"/>
      <c r="K625" s="31"/>
      <c r="L625" s="31"/>
      <c r="M625" s="31"/>
      <c r="N625" s="31"/>
      <c r="O625" s="31"/>
      <c r="P625" s="31"/>
      <c r="Q625" s="31"/>
      <c r="R625" s="31"/>
      <c r="S625" s="31"/>
      <c r="T625" s="31"/>
      <c r="U625" s="31"/>
      <c r="V625" s="31"/>
      <c r="W625" s="31"/>
      <c r="X625" s="31"/>
      <c r="Y625" s="31"/>
      <c r="Z625" s="31"/>
      <c r="AA625" s="31"/>
      <c r="AB625" s="31"/>
      <c r="AC625" s="31"/>
    </row>
    <row r="626" spans="1:29" ht="15.75" hidden="1">
      <c r="A626" s="31"/>
      <c r="B626" s="31"/>
      <c r="C626" s="31"/>
      <c r="D626" s="31"/>
      <c r="E626" s="31"/>
      <c r="F626" s="31"/>
      <c r="G626" s="31"/>
      <c r="H626" s="31"/>
      <c r="I626" s="31"/>
      <c r="J626" s="31"/>
      <c r="K626" s="31"/>
      <c r="L626" s="31"/>
      <c r="M626" s="31"/>
      <c r="N626" s="31"/>
      <c r="O626" s="31"/>
      <c r="P626" s="31"/>
      <c r="Q626" s="31"/>
      <c r="R626" s="31"/>
      <c r="S626" s="31"/>
      <c r="T626" s="31"/>
      <c r="U626" s="31"/>
      <c r="V626" s="31"/>
      <c r="W626" s="31"/>
      <c r="X626" s="31"/>
      <c r="Y626" s="31"/>
      <c r="Z626" s="31"/>
      <c r="AA626" s="31"/>
      <c r="AB626" s="31"/>
      <c r="AC626" s="31"/>
    </row>
    <row r="627" spans="1:29" ht="15.75" hidden="1">
      <c r="A627" s="31"/>
      <c r="B627" s="31"/>
      <c r="C627" s="31"/>
      <c r="D627" s="31"/>
      <c r="E627" s="31"/>
      <c r="F627" s="31"/>
      <c r="G627" s="31"/>
      <c r="H627" s="31"/>
      <c r="I627" s="31"/>
      <c r="J627" s="31"/>
      <c r="K627" s="31"/>
      <c r="L627" s="31"/>
      <c r="M627" s="31"/>
      <c r="N627" s="31"/>
      <c r="O627" s="31"/>
      <c r="P627" s="31"/>
      <c r="Q627" s="31"/>
      <c r="R627" s="31"/>
      <c r="S627" s="31"/>
      <c r="T627" s="31"/>
      <c r="U627" s="31"/>
      <c r="V627" s="31"/>
      <c r="W627" s="31"/>
      <c r="X627" s="31"/>
      <c r="Y627" s="31"/>
      <c r="Z627" s="31"/>
      <c r="AA627" s="31"/>
      <c r="AB627" s="31"/>
      <c r="AC627" s="31"/>
    </row>
    <row r="628" spans="1:29" ht="15.75" hidden="1">
      <c r="A628" s="31"/>
      <c r="B628" s="31"/>
      <c r="C628" s="31"/>
      <c r="D628" s="31"/>
      <c r="E628" s="31"/>
      <c r="F628" s="31"/>
      <c r="G628" s="31"/>
      <c r="H628" s="31"/>
      <c r="I628" s="31"/>
      <c r="J628" s="31"/>
      <c r="K628" s="31"/>
      <c r="L628" s="31"/>
      <c r="M628" s="31"/>
      <c r="N628" s="31"/>
      <c r="O628" s="31"/>
      <c r="P628" s="31"/>
      <c r="Q628" s="31"/>
      <c r="R628" s="31"/>
      <c r="S628" s="31"/>
      <c r="T628" s="31"/>
      <c r="U628" s="31"/>
      <c r="V628" s="31"/>
      <c r="W628" s="31"/>
      <c r="X628" s="31"/>
      <c r="Y628" s="31"/>
      <c r="Z628" s="31"/>
      <c r="AA628" s="31"/>
      <c r="AB628" s="31"/>
      <c r="AC628" s="31"/>
    </row>
    <row r="629" spans="1:29" ht="15.75" hidden="1">
      <c r="A629" s="31"/>
      <c r="B629" s="31"/>
      <c r="C629" s="31"/>
      <c r="D629" s="31"/>
      <c r="E629" s="31"/>
      <c r="F629" s="31"/>
      <c r="G629" s="31"/>
      <c r="H629" s="31"/>
      <c r="I629" s="31"/>
      <c r="J629" s="31"/>
      <c r="K629" s="31"/>
      <c r="L629" s="31"/>
      <c r="M629" s="31"/>
      <c r="N629" s="31"/>
      <c r="O629" s="31"/>
      <c r="P629" s="31"/>
      <c r="Q629" s="31"/>
      <c r="R629" s="31"/>
      <c r="S629" s="31"/>
      <c r="T629" s="31"/>
      <c r="U629" s="31"/>
      <c r="V629" s="31"/>
      <c r="W629" s="31"/>
      <c r="X629" s="31"/>
      <c r="Y629" s="31"/>
      <c r="Z629" s="31"/>
      <c r="AA629" s="31"/>
      <c r="AB629" s="31"/>
      <c r="AC629" s="31"/>
    </row>
    <row r="630" spans="1:29" ht="15.75" hidden="1">
      <c r="A630" s="31"/>
      <c r="B630" s="31"/>
      <c r="C630" s="31"/>
      <c r="D630" s="31"/>
      <c r="E630" s="31"/>
      <c r="F630" s="31"/>
      <c r="G630" s="31"/>
      <c r="H630" s="31"/>
      <c r="I630" s="31"/>
      <c r="J630" s="31"/>
      <c r="K630" s="31"/>
      <c r="L630" s="31"/>
      <c r="M630" s="31"/>
      <c r="N630" s="31"/>
      <c r="O630" s="31"/>
      <c r="P630" s="31"/>
      <c r="Q630" s="31"/>
      <c r="R630" s="31"/>
      <c r="S630" s="31"/>
      <c r="T630" s="31"/>
      <c r="U630" s="31"/>
      <c r="V630" s="31"/>
      <c r="W630" s="31"/>
      <c r="X630" s="31"/>
      <c r="Y630" s="31"/>
      <c r="Z630" s="31"/>
      <c r="AA630" s="31"/>
      <c r="AB630" s="31"/>
      <c r="AC630" s="31"/>
    </row>
    <row r="631" spans="1:29" ht="15.75" hidden="1">
      <c r="A631" s="31"/>
      <c r="B631" s="31"/>
      <c r="C631" s="31"/>
      <c r="D631" s="31"/>
      <c r="E631" s="31"/>
      <c r="F631" s="31"/>
      <c r="G631" s="31"/>
      <c r="H631" s="31"/>
      <c r="I631" s="31"/>
      <c r="J631" s="31"/>
      <c r="K631" s="31"/>
      <c r="L631" s="31"/>
      <c r="M631" s="31"/>
      <c r="N631" s="31"/>
      <c r="O631" s="31"/>
      <c r="P631" s="31"/>
      <c r="Q631" s="31"/>
      <c r="R631" s="31"/>
      <c r="S631" s="31"/>
      <c r="T631" s="31"/>
      <c r="U631" s="31"/>
      <c r="V631" s="31"/>
      <c r="W631" s="31"/>
      <c r="X631" s="31"/>
      <c r="Y631" s="31"/>
      <c r="Z631" s="31"/>
      <c r="AA631" s="31"/>
      <c r="AB631" s="31"/>
      <c r="AC631" s="31"/>
    </row>
    <row r="632" spans="1:29" ht="15.75" hidden="1">
      <c r="A632" s="31"/>
      <c r="B632" s="31"/>
      <c r="C632" s="31"/>
      <c r="D632" s="31"/>
      <c r="E632" s="31"/>
      <c r="F632" s="31"/>
      <c r="G632" s="31"/>
      <c r="H632" s="31"/>
      <c r="I632" s="31"/>
      <c r="J632" s="31"/>
      <c r="K632" s="31"/>
      <c r="L632" s="31"/>
      <c r="M632" s="31"/>
      <c r="N632" s="31"/>
      <c r="O632" s="31"/>
      <c r="P632" s="31"/>
      <c r="Q632" s="31"/>
      <c r="R632" s="31"/>
      <c r="S632" s="31"/>
      <c r="T632" s="31"/>
      <c r="U632" s="31"/>
      <c r="V632" s="31"/>
      <c r="W632" s="31"/>
      <c r="X632" s="31"/>
      <c r="Y632" s="31"/>
      <c r="Z632" s="31"/>
      <c r="AA632" s="31"/>
      <c r="AB632" s="31"/>
      <c r="AC632" s="31"/>
    </row>
    <row r="633" spans="1:29" ht="15.75" hidden="1">
      <c r="A633" s="31"/>
      <c r="B633" s="31"/>
      <c r="C633" s="31"/>
      <c r="D633" s="31"/>
      <c r="E633" s="31"/>
      <c r="F633" s="31"/>
      <c r="G633" s="31"/>
      <c r="H633" s="31"/>
      <c r="I633" s="31"/>
      <c r="J633" s="31"/>
      <c r="K633" s="31"/>
      <c r="L633" s="31"/>
      <c r="M633" s="31"/>
      <c r="N633" s="31"/>
      <c r="O633" s="31"/>
      <c r="P633" s="31"/>
      <c r="Q633" s="31"/>
      <c r="R633" s="31"/>
      <c r="S633" s="31"/>
      <c r="T633" s="31"/>
      <c r="U633" s="31"/>
      <c r="V633" s="31"/>
      <c r="W633" s="31"/>
      <c r="X633" s="31"/>
      <c r="Y633" s="31"/>
      <c r="Z633" s="31"/>
      <c r="AA633" s="31"/>
      <c r="AB633" s="31"/>
      <c r="AC633" s="31"/>
    </row>
    <row r="634" spans="1:29" ht="15.75" hidden="1">
      <c r="A634" s="31"/>
      <c r="B634" s="31"/>
      <c r="C634" s="31"/>
      <c r="D634" s="31"/>
      <c r="E634" s="31"/>
      <c r="F634" s="31"/>
      <c r="G634" s="31"/>
      <c r="H634" s="31"/>
      <c r="I634" s="31"/>
      <c r="J634" s="31"/>
      <c r="K634" s="31"/>
      <c r="L634" s="31"/>
      <c r="M634" s="31"/>
      <c r="N634" s="31"/>
      <c r="O634" s="31"/>
      <c r="P634" s="31"/>
      <c r="Q634" s="31"/>
      <c r="R634" s="31"/>
      <c r="S634" s="31"/>
      <c r="T634" s="31"/>
      <c r="U634" s="31"/>
      <c r="V634" s="31"/>
      <c r="W634" s="31"/>
      <c r="X634" s="31"/>
      <c r="Y634" s="31"/>
      <c r="Z634" s="31"/>
      <c r="AA634" s="31"/>
      <c r="AB634" s="31"/>
      <c r="AC634" s="31"/>
    </row>
    <row r="635" spans="1:29" ht="15.75" hidden="1">
      <c r="A635" s="31"/>
      <c r="B635" s="31"/>
      <c r="C635" s="31"/>
      <c r="D635" s="31"/>
      <c r="E635" s="31"/>
      <c r="F635" s="31"/>
      <c r="G635" s="31"/>
      <c r="H635" s="31"/>
      <c r="I635" s="31"/>
      <c r="J635" s="31"/>
      <c r="K635" s="31"/>
      <c r="L635" s="31"/>
      <c r="M635" s="31"/>
      <c r="N635" s="31"/>
      <c r="O635" s="31"/>
      <c r="P635" s="31"/>
      <c r="Q635" s="31"/>
      <c r="R635" s="31"/>
      <c r="S635" s="31"/>
      <c r="T635" s="31"/>
      <c r="U635" s="31"/>
      <c r="V635" s="31"/>
      <c r="W635" s="31"/>
      <c r="X635" s="31"/>
      <c r="Y635" s="31"/>
      <c r="Z635" s="31"/>
      <c r="AA635" s="31"/>
      <c r="AB635" s="31"/>
      <c r="AC635" s="31"/>
    </row>
    <row r="636" spans="1:29" ht="15.75" hidden="1">
      <c r="A636" s="31"/>
      <c r="B636" s="31"/>
      <c r="C636" s="31"/>
      <c r="D636" s="31"/>
      <c r="E636" s="31"/>
      <c r="F636" s="31"/>
      <c r="G636" s="31"/>
      <c r="H636" s="31"/>
      <c r="I636" s="31"/>
      <c r="J636" s="31"/>
      <c r="K636" s="31"/>
      <c r="L636" s="31"/>
      <c r="M636" s="31"/>
      <c r="N636" s="31"/>
      <c r="O636" s="31"/>
      <c r="P636" s="31"/>
      <c r="Q636" s="31"/>
      <c r="R636" s="31"/>
      <c r="S636" s="31"/>
      <c r="T636" s="31"/>
      <c r="U636" s="31"/>
      <c r="V636" s="31"/>
      <c r="W636" s="31"/>
      <c r="X636" s="31"/>
      <c r="Y636" s="31"/>
      <c r="Z636" s="31"/>
      <c r="AA636" s="31"/>
      <c r="AB636" s="31"/>
      <c r="AC636" s="31"/>
    </row>
    <row r="637" spans="1:29" ht="15.75" hidden="1">
      <c r="A637" s="31"/>
      <c r="B637" s="31"/>
      <c r="C637" s="31"/>
      <c r="D637" s="31"/>
      <c r="E637" s="31"/>
      <c r="F637" s="31"/>
      <c r="G637" s="31"/>
      <c r="H637" s="31"/>
      <c r="I637" s="31"/>
      <c r="J637" s="31"/>
      <c r="K637" s="31"/>
      <c r="L637" s="31"/>
      <c r="M637" s="31"/>
      <c r="N637" s="31"/>
      <c r="O637" s="31"/>
      <c r="P637" s="31"/>
      <c r="Q637" s="31"/>
      <c r="R637" s="31"/>
      <c r="S637" s="31"/>
      <c r="T637" s="31"/>
      <c r="U637" s="31"/>
      <c r="V637" s="31"/>
      <c r="W637" s="31"/>
      <c r="X637" s="31"/>
      <c r="Y637" s="31"/>
      <c r="Z637" s="31"/>
      <c r="AA637" s="31"/>
      <c r="AB637" s="31"/>
      <c r="AC637" s="31"/>
    </row>
    <row r="638" spans="1:29" ht="15.75" hidden="1">
      <c r="A638" s="31"/>
      <c r="B638" s="31"/>
      <c r="C638" s="31"/>
      <c r="D638" s="31"/>
      <c r="E638" s="31"/>
      <c r="F638" s="31"/>
      <c r="G638" s="31"/>
      <c r="H638" s="31"/>
      <c r="I638" s="31"/>
      <c r="J638" s="31"/>
      <c r="K638" s="31"/>
      <c r="L638" s="31"/>
      <c r="M638" s="31"/>
      <c r="N638" s="31"/>
      <c r="O638" s="31"/>
      <c r="P638" s="31"/>
      <c r="Q638" s="31"/>
      <c r="R638" s="31"/>
      <c r="S638" s="31"/>
      <c r="T638" s="31"/>
      <c r="U638" s="31"/>
      <c r="V638" s="31"/>
      <c r="W638" s="31"/>
      <c r="X638" s="31"/>
      <c r="Y638" s="31"/>
      <c r="Z638" s="31"/>
      <c r="AA638" s="31"/>
      <c r="AB638" s="31"/>
      <c r="AC638" s="31"/>
    </row>
    <row r="639" spans="1:29" ht="15.75" hidden="1">
      <c r="A639" s="31"/>
      <c r="B639" s="31"/>
      <c r="C639" s="31"/>
      <c r="D639" s="31"/>
      <c r="E639" s="31"/>
      <c r="F639" s="31"/>
      <c r="G639" s="31"/>
      <c r="H639" s="31"/>
      <c r="I639" s="31"/>
      <c r="J639" s="31"/>
      <c r="K639" s="31"/>
      <c r="L639" s="31"/>
      <c r="M639" s="31"/>
      <c r="N639" s="31"/>
      <c r="O639" s="31"/>
      <c r="P639" s="31"/>
      <c r="Q639" s="31"/>
      <c r="R639" s="31"/>
      <c r="S639" s="31"/>
      <c r="T639" s="31"/>
      <c r="U639" s="31"/>
      <c r="V639" s="31"/>
      <c r="W639" s="31"/>
      <c r="X639" s="31"/>
      <c r="Y639" s="31"/>
      <c r="Z639" s="31"/>
      <c r="AA639" s="31"/>
      <c r="AB639" s="31"/>
      <c r="AC639" s="31"/>
    </row>
    <row r="640" spans="1:29" ht="15.75" hidden="1">
      <c r="A640" s="31"/>
      <c r="B640" s="31"/>
      <c r="C640" s="31"/>
      <c r="D640" s="31"/>
      <c r="E640" s="31"/>
      <c r="F640" s="31"/>
      <c r="G640" s="31"/>
      <c r="H640" s="31"/>
      <c r="I640" s="31"/>
      <c r="J640" s="31"/>
      <c r="K640" s="31"/>
      <c r="L640" s="31"/>
      <c r="M640" s="31"/>
      <c r="N640" s="31"/>
      <c r="O640" s="31"/>
      <c r="P640" s="31"/>
      <c r="Q640" s="31"/>
      <c r="R640" s="31"/>
      <c r="S640" s="31"/>
      <c r="T640" s="31"/>
      <c r="U640" s="31"/>
      <c r="V640" s="31"/>
      <c r="W640" s="31"/>
      <c r="X640" s="31"/>
      <c r="Y640" s="31"/>
      <c r="Z640" s="31"/>
      <c r="AA640" s="31"/>
      <c r="AB640" s="31"/>
      <c r="AC640" s="31"/>
    </row>
    <row r="641" spans="1:29" ht="15.75" hidden="1">
      <c r="A641" s="31"/>
      <c r="B641" s="31"/>
      <c r="C641" s="31"/>
      <c r="D641" s="31"/>
      <c r="E641" s="31"/>
      <c r="F641" s="31"/>
      <c r="G641" s="31"/>
      <c r="H641" s="31"/>
      <c r="I641" s="31"/>
      <c r="J641" s="31"/>
      <c r="K641" s="31"/>
      <c r="L641" s="31"/>
      <c r="M641" s="31"/>
      <c r="N641" s="31"/>
      <c r="O641" s="31"/>
      <c r="P641" s="31"/>
      <c r="Q641" s="31"/>
      <c r="R641" s="31"/>
      <c r="S641" s="31"/>
      <c r="T641" s="31"/>
      <c r="U641" s="31"/>
      <c r="V641" s="31"/>
      <c r="W641" s="31"/>
      <c r="X641" s="31"/>
      <c r="Y641" s="31"/>
      <c r="Z641" s="31"/>
      <c r="AA641" s="31"/>
      <c r="AB641" s="31"/>
      <c r="AC641" s="31"/>
    </row>
    <row r="642" spans="1:29" ht="15.75" hidden="1">
      <c r="A642" s="31"/>
      <c r="B642" s="31"/>
      <c r="C642" s="31"/>
      <c r="D642" s="31"/>
      <c r="E642" s="31"/>
      <c r="F642" s="31"/>
      <c r="G642" s="31"/>
      <c r="H642" s="31"/>
      <c r="I642" s="31"/>
      <c r="J642" s="31"/>
      <c r="K642" s="31"/>
      <c r="L642" s="31"/>
      <c r="M642" s="31"/>
      <c r="N642" s="31"/>
      <c r="O642" s="31"/>
      <c r="P642" s="31"/>
      <c r="Q642" s="31"/>
      <c r="R642" s="31"/>
      <c r="S642" s="31"/>
      <c r="T642" s="31"/>
      <c r="U642" s="31"/>
      <c r="V642" s="31"/>
      <c r="W642" s="31"/>
      <c r="X642" s="31"/>
      <c r="Y642" s="31"/>
      <c r="Z642" s="31"/>
      <c r="AA642" s="31"/>
      <c r="AB642" s="31"/>
      <c r="AC642" s="31"/>
    </row>
    <row r="643" spans="1:29" ht="15.75" hidden="1">
      <c r="A643" s="31"/>
      <c r="B643" s="31"/>
      <c r="C643" s="31"/>
      <c r="D643" s="31"/>
      <c r="E643" s="31"/>
      <c r="F643" s="31"/>
      <c r="G643" s="31"/>
      <c r="H643" s="31"/>
      <c r="I643" s="31"/>
      <c r="J643" s="31"/>
      <c r="K643" s="31"/>
      <c r="L643" s="31"/>
      <c r="M643" s="31"/>
      <c r="N643" s="31"/>
      <c r="O643" s="31"/>
      <c r="P643" s="31"/>
      <c r="Q643" s="31"/>
      <c r="R643" s="31"/>
      <c r="S643" s="31"/>
      <c r="T643" s="31"/>
      <c r="U643" s="31"/>
      <c r="V643" s="31"/>
      <c r="W643" s="31"/>
      <c r="X643" s="31"/>
      <c r="Y643" s="31"/>
      <c r="Z643" s="31"/>
      <c r="AA643" s="31"/>
      <c r="AB643" s="31"/>
      <c r="AC643" s="31"/>
    </row>
    <row r="644" spans="1:29" ht="15.75" hidden="1">
      <c r="A644" s="31"/>
      <c r="B644" s="31"/>
      <c r="C644" s="31"/>
      <c r="D644" s="31"/>
      <c r="E644" s="31"/>
      <c r="F644" s="31"/>
      <c r="G644" s="31"/>
      <c r="H644" s="31"/>
      <c r="I644" s="31"/>
      <c r="J644" s="31"/>
      <c r="K644" s="31"/>
      <c r="L644" s="31"/>
      <c r="M644" s="31"/>
      <c r="N644" s="31"/>
      <c r="O644" s="31"/>
      <c r="P644" s="31"/>
      <c r="Q644" s="31"/>
      <c r="R644" s="31"/>
      <c r="S644" s="31"/>
      <c r="T644" s="31"/>
      <c r="U644" s="31"/>
      <c r="V644" s="31"/>
      <c r="W644" s="31"/>
      <c r="X644" s="31"/>
      <c r="Y644" s="31"/>
      <c r="Z644" s="31"/>
      <c r="AA644" s="31"/>
      <c r="AB644" s="31"/>
      <c r="AC644" s="31"/>
    </row>
    <row r="645" spans="1:29" ht="15.75" hidden="1">
      <c r="A645" s="31"/>
      <c r="B645" s="31"/>
      <c r="C645" s="31"/>
      <c r="D645" s="31"/>
      <c r="E645" s="31"/>
      <c r="F645" s="31"/>
      <c r="G645" s="31"/>
      <c r="H645" s="31"/>
      <c r="I645" s="31"/>
      <c r="J645" s="31"/>
      <c r="K645" s="31"/>
      <c r="L645" s="31"/>
      <c r="M645" s="31"/>
      <c r="N645" s="31"/>
      <c r="O645" s="31"/>
      <c r="P645" s="31"/>
      <c r="Q645" s="31"/>
      <c r="R645" s="31"/>
      <c r="S645" s="31"/>
      <c r="T645" s="31"/>
      <c r="U645" s="31"/>
      <c r="V645" s="31"/>
      <c r="W645" s="31"/>
      <c r="X645" s="31"/>
      <c r="Y645" s="31"/>
      <c r="Z645" s="31"/>
      <c r="AA645" s="31"/>
      <c r="AB645" s="31"/>
      <c r="AC645" s="31"/>
    </row>
    <row r="646" spans="1:29" ht="15.75" hidden="1">
      <c r="A646" s="31"/>
      <c r="B646" s="31"/>
      <c r="C646" s="31"/>
      <c r="D646" s="31"/>
      <c r="E646" s="31"/>
      <c r="F646" s="31"/>
      <c r="G646" s="31"/>
      <c r="H646" s="31"/>
      <c r="I646" s="31"/>
      <c r="J646" s="31"/>
      <c r="K646" s="31"/>
      <c r="L646" s="31"/>
      <c r="M646" s="31"/>
      <c r="N646" s="31"/>
      <c r="O646" s="31"/>
      <c r="P646" s="31"/>
      <c r="Q646" s="31"/>
      <c r="R646" s="31"/>
      <c r="S646" s="31"/>
      <c r="T646" s="31"/>
      <c r="U646" s="31"/>
      <c r="V646" s="31"/>
      <c r="W646" s="31"/>
      <c r="X646" s="31"/>
      <c r="Y646" s="31"/>
      <c r="Z646" s="31"/>
      <c r="AA646" s="31"/>
      <c r="AB646" s="31"/>
      <c r="AC646" s="31"/>
    </row>
    <row r="647" spans="1:29" ht="15.75" hidden="1">
      <c r="A647" s="31"/>
      <c r="B647" s="31"/>
      <c r="C647" s="31"/>
      <c r="D647" s="31"/>
      <c r="E647" s="31"/>
      <c r="F647" s="31"/>
      <c r="G647" s="31"/>
      <c r="H647" s="31"/>
      <c r="I647" s="31"/>
      <c r="J647" s="31"/>
      <c r="K647" s="31"/>
      <c r="L647" s="31"/>
      <c r="M647" s="31"/>
      <c r="N647" s="31"/>
      <c r="O647" s="31"/>
      <c r="P647" s="31"/>
      <c r="Q647" s="31"/>
      <c r="R647" s="31"/>
      <c r="S647" s="31"/>
      <c r="T647" s="31"/>
      <c r="U647" s="31"/>
      <c r="V647" s="31"/>
      <c r="W647" s="31"/>
      <c r="X647" s="31"/>
      <c r="Y647" s="31"/>
      <c r="Z647" s="31"/>
      <c r="AA647" s="31"/>
      <c r="AB647" s="31"/>
      <c r="AC647" s="31"/>
    </row>
    <row r="648" spans="1:29" ht="15.75" hidden="1">
      <c r="A648" s="31"/>
      <c r="B648" s="31"/>
      <c r="C648" s="31"/>
      <c r="D648" s="31"/>
      <c r="E648" s="31"/>
      <c r="F648" s="31"/>
      <c r="G648" s="31"/>
      <c r="H648" s="31"/>
      <c r="I648" s="31"/>
      <c r="J648" s="31"/>
      <c r="K648" s="31"/>
      <c r="L648" s="31"/>
      <c r="M648" s="31"/>
      <c r="N648" s="31"/>
      <c r="O648" s="31"/>
      <c r="P648" s="31"/>
      <c r="Q648" s="31"/>
      <c r="R648" s="31"/>
      <c r="S648" s="31"/>
      <c r="T648" s="31"/>
      <c r="U648" s="31"/>
      <c r="V648" s="31"/>
      <c r="W648" s="31"/>
      <c r="X648" s="31"/>
      <c r="Y648" s="31"/>
      <c r="Z648" s="31"/>
      <c r="AA648" s="31"/>
      <c r="AB648" s="31"/>
      <c r="AC648" s="31"/>
    </row>
    <row r="649" spans="1:29" ht="15.75" hidden="1">
      <c r="A649" s="31"/>
      <c r="B649" s="31"/>
      <c r="C649" s="31"/>
      <c r="D649" s="31"/>
      <c r="E649" s="31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1"/>
      <c r="Q649" s="31"/>
      <c r="R649" s="31"/>
      <c r="S649" s="31"/>
      <c r="T649" s="31"/>
      <c r="U649" s="31"/>
      <c r="V649" s="31"/>
      <c r="W649" s="31"/>
      <c r="X649" s="31"/>
      <c r="Y649" s="31"/>
      <c r="Z649" s="31"/>
      <c r="AA649" s="31"/>
      <c r="AB649" s="31"/>
      <c r="AC649" s="31"/>
    </row>
    <row r="650" spans="1:29" ht="15.75" hidden="1">
      <c r="A650" s="31"/>
      <c r="B650" s="31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1"/>
      <c r="Q650" s="31"/>
      <c r="R650" s="31"/>
      <c r="S650" s="31"/>
      <c r="T650" s="31"/>
      <c r="U650" s="31"/>
      <c r="V650" s="31"/>
      <c r="W650" s="31"/>
      <c r="X650" s="31"/>
      <c r="Y650" s="31"/>
      <c r="Z650" s="31"/>
      <c r="AA650" s="31"/>
      <c r="AB650" s="31"/>
      <c r="AC650" s="31"/>
    </row>
    <row r="651" spans="1:29" ht="15.75" hidden="1">
      <c r="A651" s="31"/>
      <c r="B651" s="31"/>
      <c r="C651" s="31"/>
      <c r="D651" s="31"/>
      <c r="E651" s="31"/>
      <c r="F651" s="31"/>
      <c r="G651" s="31"/>
      <c r="H651" s="31"/>
      <c r="I651" s="31"/>
      <c r="J651" s="31"/>
      <c r="K651" s="31"/>
      <c r="L651" s="31"/>
      <c r="M651" s="31"/>
      <c r="N651" s="31"/>
      <c r="O651" s="31"/>
      <c r="P651" s="31"/>
      <c r="Q651" s="31"/>
      <c r="R651" s="31"/>
      <c r="S651" s="31"/>
      <c r="T651" s="31"/>
      <c r="U651" s="31"/>
      <c r="V651" s="31"/>
      <c r="W651" s="31"/>
      <c r="X651" s="31"/>
      <c r="Y651" s="31"/>
      <c r="Z651" s="31"/>
      <c r="AA651" s="31"/>
      <c r="AB651" s="31"/>
      <c r="AC651" s="31"/>
    </row>
    <row r="652" spans="1:29" ht="15.75" hidden="1">
      <c r="A652" s="31"/>
      <c r="B652" s="31"/>
      <c r="C652" s="31"/>
      <c r="D652" s="31"/>
      <c r="E652" s="31"/>
      <c r="F652" s="31"/>
      <c r="G652" s="31"/>
      <c r="H652" s="31"/>
      <c r="I652" s="31"/>
      <c r="J652" s="31"/>
      <c r="K652" s="31"/>
      <c r="L652" s="31"/>
      <c r="M652" s="31"/>
      <c r="N652" s="31"/>
      <c r="O652" s="31"/>
      <c r="P652" s="31"/>
      <c r="Q652" s="31"/>
      <c r="R652" s="31"/>
      <c r="S652" s="31"/>
      <c r="T652" s="31"/>
      <c r="U652" s="31"/>
      <c r="V652" s="31"/>
      <c r="W652" s="31"/>
      <c r="X652" s="31"/>
      <c r="Y652" s="31"/>
      <c r="Z652" s="31"/>
      <c r="AA652" s="31"/>
      <c r="AB652" s="31"/>
      <c r="AC652" s="31"/>
    </row>
    <row r="653" spans="1:29" ht="15.75" hidden="1">
      <c r="A653" s="31"/>
      <c r="B653" s="31"/>
      <c r="C653" s="31"/>
      <c r="D653" s="31"/>
      <c r="E653" s="31"/>
      <c r="F653" s="31"/>
      <c r="G653" s="31"/>
      <c r="H653" s="31"/>
      <c r="I653" s="31"/>
      <c r="J653" s="31"/>
      <c r="K653" s="31"/>
      <c r="L653" s="31"/>
      <c r="M653" s="31"/>
      <c r="N653" s="31"/>
      <c r="O653" s="31"/>
      <c r="P653" s="31"/>
      <c r="Q653" s="31"/>
      <c r="R653" s="31"/>
      <c r="S653" s="31"/>
      <c r="T653" s="31"/>
      <c r="U653" s="31"/>
      <c r="V653" s="31"/>
      <c r="W653" s="31"/>
      <c r="X653" s="31"/>
      <c r="Y653" s="31"/>
      <c r="Z653" s="31"/>
      <c r="AA653" s="31"/>
      <c r="AB653" s="31"/>
      <c r="AC653" s="31"/>
    </row>
    <row r="654" spans="1:29" ht="15.75" hidden="1">
      <c r="A654" s="31"/>
      <c r="B654" s="31"/>
      <c r="C654" s="31"/>
      <c r="D654" s="31"/>
      <c r="E654" s="31"/>
      <c r="F654" s="31"/>
      <c r="G654" s="31"/>
      <c r="H654" s="31"/>
      <c r="I654" s="31"/>
      <c r="J654" s="31"/>
      <c r="K654" s="31"/>
      <c r="L654" s="31"/>
      <c r="M654" s="31"/>
      <c r="N654" s="31"/>
      <c r="O654" s="31"/>
      <c r="P654" s="31"/>
      <c r="Q654" s="31"/>
      <c r="R654" s="31"/>
      <c r="S654" s="31"/>
      <c r="T654" s="31"/>
      <c r="U654" s="31"/>
      <c r="V654" s="31"/>
      <c r="W654" s="31"/>
      <c r="X654" s="31"/>
      <c r="Y654" s="31"/>
      <c r="Z654" s="31"/>
      <c r="AA654" s="31"/>
      <c r="AB654" s="31"/>
      <c r="AC654" s="31"/>
    </row>
    <row r="655" spans="1:29" ht="15.75" hidden="1">
      <c r="A655" s="31"/>
      <c r="B655" s="31"/>
      <c r="C655" s="31"/>
      <c r="D655" s="31"/>
      <c r="E655" s="31"/>
      <c r="F655" s="31"/>
      <c r="G655" s="31"/>
      <c r="H655" s="31"/>
      <c r="I655" s="31"/>
      <c r="J655" s="31"/>
      <c r="K655" s="31"/>
      <c r="L655" s="31"/>
      <c r="M655" s="31"/>
      <c r="N655" s="31"/>
      <c r="O655" s="31"/>
      <c r="P655" s="31"/>
      <c r="Q655" s="31"/>
      <c r="R655" s="31"/>
      <c r="S655" s="31"/>
      <c r="T655" s="31"/>
      <c r="U655" s="31"/>
      <c r="V655" s="31"/>
      <c r="W655" s="31"/>
      <c r="X655" s="31"/>
      <c r="Y655" s="31"/>
      <c r="Z655" s="31"/>
      <c r="AA655" s="31"/>
      <c r="AB655" s="31"/>
      <c r="AC655" s="31"/>
    </row>
    <row r="656" spans="1:29" ht="15.75" hidden="1">
      <c r="A656" s="31"/>
      <c r="B656" s="31"/>
      <c r="C656" s="31"/>
      <c r="D656" s="31"/>
      <c r="E656" s="31"/>
      <c r="F656" s="31"/>
      <c r="G656" s="31"/>
      <c r="H656" s="31"/>
      <c r="I656" s="31"/>
      <c r="J656" s="31"/>
      <c r="K656" s="31"/>
      <c r="L656" s="31"/>
      <c r="M656" s="31"/>
      <c r="N656" s="31"/>
      <c r="O656" s="31"/>
      <c r="P656" s="31"/>
      <c r="Q656" s="31"/>
      <c r="R656" s="31"/>
      <c r="S656" s="31"/>
      <c r="T656" s="31"/>
      <c r="U656" s="31"/>
      <c r="V656" s="31"/>
      <c r="W656" s="31"/>
      <c r="X656" s="31"/>
      <c r="Y656" s="31"/>
      <c r="Z656" s="31"/>
      <c r="AA656" s="31"/>
      <c r="AB656" s="31"/>
      <c r="AC656" s="31"/>
    </row>
    <row r="657" spans="1:29" ht="15.75" hidden="1">
      <c r="A657" s="31"/>
      <c r="B657" s="31"/>
      <c r="C657" s="31"/>
      <c r="D657" s="31"/>
      <c r="E657" s="31"/>
      <c r="F657" s="31"/>
      <c r="G657" s="31"/>
      <c r="H657" s="31"/>
      <c r="I657" s="31"/>
      <c r="J657" s="31"/>
      <c r="K657" s="31"/>
      <c r="L657" s="31"/>
      <c r="M657" s="31"/>
      <c r="N657" s="31"/>
      <c r="O657" s="31"/>
      <c r="P657" s="31"/>
      <c r="Q657" s="31"/>
      <c r="R657" s="31"/>
      <c r="S657" s="31"/>
      <c r="T657" s="31"/>
      <c r="U657" s="31"/>
      <c r="V657" s="31"/>
      <c r="W657" s="31"/>
      <c r="X657" s="31"/>
      <c r="Y657" s="31"/>
      <c r="Z657" s="31"/>
      <c r="AA657" s="31"/>
      <c r="AB657" s="31"/>
      <c r="AC657" s="31"/>
    </row>
    <row r="658" spans="1:29" ht="15.75" hidden="1">
      <c r="A658" s="31"/>
      <c r="B658" s="31"/>
      <c r="C658" s="31"/>
      <c r="D658" s="31"/>
      <c r="E658" s="31"/>
      <c r="F658" s="31"/>
      <c r="G658" s="31"/>
      <c r="H658" s="31"/>
      <c r="I658" s="31"/>
      <c r="J658" s="31"/>
      <c r="K658" s="31"/>
      <c r="L658" s="31"/>
      <c r="M658" s="31"/>
      <c r="N658" s="31"/>
      <c r="O658" s="31"/>
      <c r="P658" s="31"/>
      <c r="Q658" s="31"/>
      <c r="R658" s="31"/>
      <c r="S658" s="31"/>
      <c r="T658" s="31"/>
      <c r="U658" s="31"/>
      <c r="V658" s="31"/>
      <c r="W658" s="31"/>
      <c r="X658" s="31"/>
      <c r="Y658" s="31"/>
      <c r="Z658" s="31"/>
      <c r="AA658" s="31"/>
      <c r="AB658" s="31"/>
      <c r="AC658" s="31"/>
    </row>
    <row r="659" spans="1:29" ht="15.75" hidden="1">
      <c r="A659" s="31"/>
      <c r="B659" s="31"/>
      <c r="C659" s="31"/>
      <c r="D659" s="31"/>
      <c r="E659" s="31"/>
      <c r="F659" s="31"/>
      <c r="G659" s="31"/>
      <c r="H659" s="31"/>
      <c r="I659" s="31"/>
      <c r="J659" s="31"/>
      <c r="K659" s="31"/>
      <c r="L659" s="31"/>
      <c r="M659" s="31"/>
      <c r="N659" s="31"/>
      <c r="O659" s="31"/>
      <c r="P659" s="31"/>
      <c r="Q659" s="31"/>
      <c r="R659" s="31"/>
      <c r="S659" s="31"/>
      <c r="T659" s="31"/>
      <c r="U659" s="31"/>
      <c r="V659" s="31"/>
      <c r="W659" s="31"/>
      <c r="X659" s="31"/>
      <c r="Y659" s="31"/>
      <c r="Z659" s="31"/>
      <c r="AA659" s="31"/>
      <c r="AB659" s="31"/>
      <c r="AC659" s="31"/>
    </row>
    <row r="660" spans="1:29" ht="15.75" hidden="1">
      <c r="A660" s="31"/>
      <c r="B660" s="31"/>
      <c r="C660" s="31"/>
      <c r="D660" s="31"/>
      <c r="E660" s="31"/>
      <c r="F660" s="31"/>
      <c r="G660" s="31"/>
      <c r="H660" s="31"/>
      <c r="I660" s="31"/>
      <c r="J660" s="31"/>
      <c r="K660" s="31"/>
      <c r="L660" s="31"/>
      <c r="M660" s="31"/>
      <c r="N660" s="31"/>
      <c r="O660" s="31"/>
      <c r="P660" s="31"/>
      <c r="Q660" s="31"/>
      <c r="R660" s="31"/>
      <c r="S660" s="31"/>
      <c r="T660" s="31"/>
      <c r="U660" s="31"/>
      <c r="V660" s="31"/>
      <c r="W660" s="31"/>
      <c r="X660" s="31"/>
      <c r="Y660" s="31"/>
      <c r="Z660" s="31"/>
      <c r="AA660" s="31"/>
      <c r="AB660" s="31"/>
      <c r="AC660" s="31"/>
    </row>
    <row r="661" spans="1:29" ht="15.75" hidden="1">
      <c r="A661" s="31"/>
      <c r="B661" s="31"/>
      <c r="C661" s="31"/>
      <c r="D661" s="31"/>
      <c r="E661" s="31"/>
      <c r="F661" s="31"/>
      <c r="G661" s="31"/>
      <c r="H661" s="31"/>
      <c r="I661" s="31"/>
      <c r="J661" s="31"/>
      <c r="K661" s="31"/>
      <c r="L661" s="31"/>
      <c r="M661" s="31"/>
      <c r="N661" s="31"/>
      <c r="O661" s="31"/>
      <c r="P661" s="31"/>
      <c r="Q661" s="31"/>
      <c r="R661" s="31"/>
      <c r="S661" s="31"/>
      <c r="T661" s="31"/>
      <c r="U661" s="31"/>
      <c r="V661" s="31"/>
      <c r="W661" s="31"/>
      <c r="X661" s="31"/>
      <c r="Y661" s="31"/>
      <c r="Z661" s="31"/>
      <c r="AA661" s="31"/>
      <c r="AB661" s="31"/>
      <c r="AC661" s="31"/>
    </row>
    <row r="662" spans="1:29" ht="15.75" hidden="1">
      <c r="A662" s="31"/>
      <c r="B662" s="31"/>
      <c r="C662" s="31"/>
      <c r="D662" s="31"/>
      <c r="E662" s="31"/>
      <c r="F662" s="31"/>
      <c r="G662" s="31"/>
      <c r="H662" s="31"/>
      <c r="I662" s="31"/>
      <c r="J662" s="31"/>
      <c r="K662" s="31"/>
      <c r="L662" s="31"/>
      <c r="M662" s="31"/>
      <c r="N662" s="31"/>
      <c r="O662" s="31"/>
      <c r="P662" s="31"/>
      <c r="Q662" s="31"/>
      <c r="R662" s="31"/>
      <c r="S662" s="31"/>
      <c r="T662" s="31"/>
      <c r="U662" s="31"/>
      <c r="V662" s="31"/>
      <c r="W662" s="31"/>
      <c r="X662" s="31"/>
      <c r="Y662" s="31"/>
      <c r="Z662" s="31"/>
      <c r="AA662" s="31"/>
      <c r="AB662" s="31"/>
      <c r="AC662" s="31"/>
    </row>
    <row r="663" spans="1:29" ht="15.75" hidden="1">
      <c r="A663" s="31"/>
      <c r="B663" s="31"/>
      <c r="C663" s="31"/>
      <c r="D663" s="31"/>
      <c r="E663" s="31"/>
      <c r="F663" s="31"/>
      <c r="G663" s="31"/>
      <c r="H663" s="31"/>
      <c r="I663" s="31"/>
      <c r="J663" s="31"/>
      <c r="K663" s="31"/>
      <c r="L663" s="31"/>
      <c r="M663" s="31"/>
      <c r="N663" s="31"/>
      <c r="O663" s="31"/>
      <c r="P663" s="31"/>
      <c r="Q663" s="31"/>
      <c r="R663" s="31"/>
      <c r="S663" s="31"/>
      <c r="T663" s="31"/>
      <c r="U663" s="31"/>
      <c r="V663" s="31"/>
      <c r="W663" s="31"/>
      <c r="X663" s="31"/>
      <c r="Y663" s="31"/>
      <c r="Z663" s="31"/>
      <c r="AA663" s="31"/>
      <c r="AB663" s="31"/>
      <c r="AC663" s="31"/>
    </row>
    <row r="664" spans="1:29" ht="15.75" hidden="1">
      <c r="A664" s="31"/>
      <c r="B664" s="31"/>
      <c r="C664" s="31"/>
      <c r="D664" s="31"/>
      <c r="E664" s="31"/>
      <c r="F664" s="31"/>
      <c r="G664" s="31"/>
      <c r="H664" s="31"/>
      <c r="I664" s="31"/>
      <c r="J664" s="31"/>
      <c r="K664" s="31"/>
      <c r="L664" s="31"/>
      <c r="M664" s="31"/>
      <c r="N664" s="31"/>
      <c r="O664" s="31"/>
      <c r="P664" s="31"/>
      <c r="Q664" s="31"/>
      <c r="R664" s="31"/>
      <c r="S664" s="31"/>
      <c r="T664" s="31"/>
      <c r="U664" s="31"/>
      <c r="V664" s="31"/>
      <c r="W664" s="31"/>
      <c r="X664" s="31"/>
      <c r="Y664" s="31"/>
      <c r="Z664" s="31"/>
      <c r="AA664" s="31"/>
      <c r="AB664" s="31"/>
      <c r="AC664" s="31"/>
    </row>
    <row r="665" spans="1:29" ht="15.75" hidden="1">
      <c r="A665" s="31"/>
      <c r="B665" s="31"/>
      <c r="C665" s="31"/>
      <c r="D665" s="31"/>
      <c r="E665" s="31"/>
      <c r="F665" s="31"/>
      <c r="G665" s="31"/>
      <c r="H665" s="31"/>
      <c r="I665" s="31"/>
      <c r="J665" s="31"/>
      <c r="K665" s="31"/>
      <c r="L665" s="31"/>
      <c r="M665" s="31"/>
      <c r="N665" s="31"/>
      <c r="O665" s="31"/>
      <c r="P665" s="31"/>
      <c r="Q665" s="31"/>
      <c r="R665" s="31"/>
      <c r="S665" s="31"/>
      <c r="T665" s="31"/>
      <c r="U665" s="31"/>
      <c r="V665" s="31"/>
      <c r="W665" s="31"/>
      <c r="X665" s="31"/>
      <c r="Y665" s="31"/>
      <c r="Z665" s="31"/>
      <c r="AA665" s="31"/>
      <c r="AB665" s="31"/>
      <c r="AC665" s="31"/>
    </row>
    <row r="666" spans="1:29" ht="15.75" hidden="1">
      <c r="A666" s="31"/>
      <c r="B666" s="31"/>
      <c r="C666" s="31"/>
      <c r="D666" s="31"/>
      <c r="E666" s="31"/>
      <c r="F666" s="31"/>
      <c r="G666" s="31"/>
      <c r="H666" s="31"/>
      <c r="I666" s="31"/>
      <c r="J666" s="31"/>
      <c r="K666" s="31"/>
      <c r="L666" s="31"/>
      <c r="M666" s="31"/>
      <c r="N666" s="31"/>
      <c r="O666" s="31"/>
      <c r="P666" s="31"/>
      <c r="Q666" s="31"/>
      <c r="R666" s="31"/>
      <c r="S666" s="31"/>
      <c r="T666" s="31"/>
      <c r="U666" s="31"/>
      <c r="V666" s="31"/>
      <c r="W666" s="31"/>
      <c r="X666" s="31"/>
      <c r="Y666" s="31"/>
      <c r="Z666" s="31"/>
      <c r="AA666" s="31"/>
      <c r="AB666" s="31"/>
      <c r="AC666" s="31"/>
    </row>
    <row r="667" spans="1:29" ht="15.75" hidden="1">
      <c r="A667" s="31"/>
      <c r="B667" s="31"/>
      <c r="C667" s="31"/>
      <c r="D667" s="31"/>
      <c r="E667" s="31"/>
      <c r="F667" s="31"/>
      <c r="G667" s="31"/>
      <c r="H667" s="31"/>
      <c r="I667" s="31"/>
      <c r="J667" s="31"/>
      <c r="K667" s="31"/>
      <c r="L667" s="31"/>
      <c r="M667" s="31"/>
      <c r="N667" s="31"/>
      <c r="O667" s="31"/>
      <c r="P667" s="31"/>
      <c r="Q667" s="31"/>
      <c r="R667" s="31"/>
      <c r="S667" s="31"/>
      <c r="T667" s="31"/>
      <c r="U667" s="31"/>
      <c r="V667" s="31"/>
      <c r="W667" s="31"/>
      <c r="X667" s="31"/>
      <c r="Y667" s="31"/>
      <c r="Z667" s="31"/>
      <c r="AA667" s="31"/>
      <c r="AB667" s="31"/>
      <c r="AC667" s="31"/>
    </row>
    <row r="668" spans="1:29" ht="15.75" hidden="1">
      <c r="A668" s="31"/>
      <c r="B668" s="31"/>
      <c r="C668" s="31"/>
      <c r="D668" s="31"/>
      <c r="E668" s="31"/>
      <c r="F668" s="31"/>
      <c r="G668" s="31"/>
      <c r="H668" s="31"/>
      <c r="I668" s="31"/>
      <c r="J668" s="31"/>
      <c r="K668" s="31"/>
      <c r="L668" s="31"/>
      <c r="M668" s="31"/>
      <c r="N668" s="31"/>
      <c r="O668" s="31"/>
      <c r="P668" s="31"/>
      <c r="Q668" s="31"/>
      <c r="R668" s="31"/>
      <c r="S668" s="31"/>
      <c r="T668" s="31"/>
      <c r="U668" s="31"/>
      <c r="V668" s="31"/>
      <c r="W668" s="31"/>
      <c r="X668" s="31"/>
      <c r="Y668" s="31"/>
      <c r="Z668" s="31"/>
      <c r="AA668" s="31"/>
      <c r="AB668" s="31"/>
      <c r="AC668" s="31"/>
    </row>
    <row r="669" spans="1:29" ht="15.75" hidden="1">
      <c r="A669" s="31"/>
      <c r="B669" s="31"/>
      <c r="C669" s="31"/>
      <c r="D669" s="31"/>
      <c r="E669" s="31"/>
      <c r="F669" s="31"/>
      <c r="G669" s="31"/>
      <c r="H669" s="31"/>
      <c r="I669" s="31"/>
      <c r="J669" s="31"/>
      <c r="K669" s="31"/>
      <c r="L669" s="31"/>
      <c r="M669" s="31"/>
      <c r="N669" s="31"/>
      <c r="O669" s="31"/>
      <c r="P669" s="31"/>
      <c r="Q669" s="31"/>
      <c r="R669" s="31"/>
      <c r="S669" s="31"/>
      <c r="T669" s="31"/>
      <c r="U669" s="31"/>
      <c r="V669" s="31"/>
      <c r="W669" s="31"/>
      <c r="X669" s="31"/>
      <c r="Y669" s="31"/>
      <c r="Z669" s="31"/>
      <c r="AA669" s="31"/>
      <c r="AB669" s="31"/>
      <c r="AC669" s="31"/>
    </row>
    <row r="670" spans="1:29" ht="15.75" hidden="1">
      <c r="A670" s="31"/>
      <c r="B670" s="31"/>
      <c r="C670" s="31"/>
      <c r="D670" s="31"/>
      <c r="E670" s="31"/>
      <c r="F670" s="31"/>
      <c r="G670" s="31"/>
      <c r="H670" s="31"/>
      <c r="I670" s="31"/>
      <c r="J670" s="31"/>
      <c r="K670" s="31"/>
      <c r="L670" s="31"/>
      <c r="M670" s="31"/>
      <c r="N670" s="31"/>
      <c r="O670" s="31"/>
      <c r="P670" s="31"/>
      <c r="Q670" s="31"/>
      <c r="R670" s="31"/>
      <c r="S670" s="31"/>
      <c r="T670" s="31"/>
      <c r="U670" s="31"/>
      <c r="V670" s="31"/>
      <c r="W670" s="31"/>
      <c r="X670" s="31"/>
      <c r="Y670" s="31"/>
      <c r="Z670" s="31"/>
      <c r="AA670" s="31"/>
      <c r="AB670" s="31"/>
      <c r="AC670" s="31"/>
    </row>
    <row r="671" spans="1:29" ht="15.75" hidden="1">
      <c r="A671" s="31"/>
      <c r="B671" s="31"/>
      <c r="C671" s="31"/>
      <c r="D671" s="31"/>
      <c r="E671" s="31"/>
      <c r="F671" s="31"/>
      <c r="G671" s="31"/>
      <c r="H671" s="31"/>
      <c r="I671" s="31"/>
      <c r="J671" s="31"/>
      <c r="K671" s="31"/>
      <c r="L671" s="31"/>
      <c r="M671" s="31"/>
      <c r="N671" s="31"/>
      <c r="O671" s="31"/>
      <c r="P671" s="31"/>
      <c r="Q671" s="31"/>
      <c r="R671" s="31"/>
      <c r="S671" s="31"/>
      <c r="T671" s="31"/>
      <c r="U671" s="31"/>
      <c r="V671" s="31"/>
      <c r="W671" s="31"/>
      <c r="X671" s="31"/>
      <c r="Y671" s="31"/>
      <c r="Z671" s="31"/>
      <c r="AA671" s="31"/>
      <c r="AB671" s="31"/>
      <c r="AC671" s="31"/>
    </row>
    <row r="672" spans="1:29" ht="15.75" hidden="1">
      <c r="A672" s="31"/>
      <c r="B672" s="31"/>
      <c r="C672" s="31"/>
      <c r="D672" s="31"/>
      <c r="E672" s="31"/>
      <c r="F672" s="31"/>
      <c r="G672" s="31"/>
      <c r="H672" s="31"/>
      <c r="I672" s="31"/>
      <c r="J672" s="31"/>
      <c r="K672" s="31"/>
      <c r="L672" s="31"/>
      <c r="M672" s="31"/>
      <c r="N672" s="31"/>
      <c r="O672" s="31"/>
      <c r="P672" s="31"/>
      <c r="Q672" s="31"/>
      <c r="R672" s="31"/>
      <c r="S672" s="31"/>
      <c r="T672" s="31"/>
      <c r="U672" s="31"/>
      <c r="V672" s="31"/>
      <c r="W672" s="31"/>
      <c r="X672" s="31"/>
      <c r="Y672" s="31"/>
      <c r="Z672" s="31"/>
      <c r="AA672" s="31"/>
      <c r="AB672" s="31"/>
      <c r="AC672" s="31"/>
    </row>
    <row r="673" spans="1:29" ht="15.75" hidden="1">
      <c r="A673" s="31"/>
      <c r="B673" s="31"/>
      <c r="C673" s="31"/>
      <c r="D673" s="31"/>
      <c r="E673" s="31"/>
      <c r="F673" s="31"/>
      <c r="G673" s="31"/>
      <c r="H673" s="31"/>
      <c r="I673" s="31"/>
      <c r="J673" s="31"/>
      <c r="K673" s="31"/>
      <c r="L673" s="31"/>
      <c r="M673" s="31"/>
      <c r="N673" s="31"/>
      <c r="O673" s="31"/>
      <c r="P673" s="31"/>
      <c r="Q673" s="31"/>
      <c r="R673" s="31"/>
      <c r="S673" s="31"/>
      <c r="T673" s="31"/>
      <c r="U673" s="31"/>
      <c r="V673" s="31"/>
      <c r="W673" s="31"/>
      <c r="X673" s="31"/>
      <c r="Y673" s="31"/>
      <c r="Z673" s="31"/>
      <c r="AA673" s="31"/>
      <c r="AB673" s="31"/>
      <c r="AC673" s="31"/>
    </row>
    <row r="674" spans="1:29" ht="15.75" hidden="1">
      <c r="A674" s="31"/>
      <c r="B674" s="31"/>
      <c r="C674" s="31"/>
      <c r="D674" s="31"/>
      <c r="E674" s="31"/>
      <c r="F674" s="31"/>
      <c r="G674" s="31"/>
      <c r="H674" s="31"/>
      <c r="I674" s="31"/>
      <c r="J674" s="31"/>
      <c r="K674" s="31"/>
      <c r="L674" s="31"/>
      <c r="M674" s="31"/>
      <c r="N674" s="31"/>
      <c r="O674" s="31"/>
      <c r="P674" s="31"/>
      <c r="Q674" s="31"/>
      <c r="R674" s="31"/>
      <c r="S674" s="31"/>
      <c r="T674" s="31"/>
      <c r="U674" s="31"/>
      <c r="V674" s="31"/>
      <c r="W674" s="31"/>
      <c r="X674" s="31"/>
      <c r="Y674" s="31"/>
      <c r="Z674" s="31"/>
      <c r="AA674" s="31"/>
      <c r="AB674" s="31"/>
      <c r="AC674" s="31"/>
    </row>
    <row r="675" spans="1:29" ht="15.75" hidden="1">
      <c r="A675" s="31"/>
      <c r="B675" s="31"/>
      <c r="C675" s="31"/>
      <c r="D675" s="31"/>
      <c r="E675" s="31"/>
      <c r="F675" s="31"/>
      <c r="G675" s="31"/>
      <c r="H675" s="31"/>
      <c r="I675" s="31"/>
      <c r="J675" s="31"/>
      <c r="K675" s="31"/>
      <c r="L675" s="31"/>
      <c r="M675" s="31"/>
      <c r="N675" s="31"/>
      <c r="O675" s="31"/>
      <c r="P675" s="31"/>
      <c r="Q675" s="31"/>
      <c r="R675" s="31"/>
      <c r="S675" s="31"/>
      <c r="T675" s="31"/>
      <c r="U675" s="31"/>
      <c r="V675" s="31"/>
      <c r="W675" s="31"/>
      <c r="X675" s="31"/>
      <c r="Y675" s="31"/>
      <c r="Z675" s="31"/>
      <c r="AA675" s="31"/>
      <c r="AB675" s="31"/>
      <c r="AC675" s="31"/>
    </row>
    <row r="676" spans="1:29" ht="15.75" hidden="1">
      <c r="A676" s="31"/>
      <c r="B676" s="31"/>
      <c r="C676" s="31"/>
      <c r="D676" s="31"/>
      <c r="E676" s="31"/>
      <c r="F676" s="31"/>
      <c r="G676" s="31"/>
      <c r="H676" s="31"/>
      <c r="I676" s="31"/>
      <c r="J676" s="31"/>
      <c r="K676" s="31"/>
      <c r="L676" s="31"/>
      <c r="M676" s="31"/>
      <c r="N676" s="31"/>
      <c r="O676" s="31"/>
      <c r="P676" s="31"/>
      <c r="Q676" s="31"/>
      <c r="R676" s="31"/>
      <c r="S676" s="31"/>
      <c r="T676" s="31"/>
      <c r="U676" s="31"/>
      <c r="V676" s="31"/>
      <c r="W676" s="31"/>
      <c r="X676" s="31"/>
      <c r="Y676" s="31"/>
      <c r="Z676" s="31"/>
      <c r="AA676" s="31"/>
      <c r="AB676" s="31"/>
      <c r="AC676" s="31"/>
    </row>
    <row r="677" spans="1:29" ht="15.75" hidden="1">
      <c r="A677" s="31"/>
      <c r="B677" s="31"/>
      <c r="C677" s="31"/>
      <c r="D677" s="31"/>
      <c r="E677" s="31"/>
      <c r="F677" s="31"/>
      <c r="G677" s="31"/>
      <c r="H677" s="31"/>
      <c r="I677" s="31"/>
      <c r="J677" s="31"/>
      <c r="K677" s="31"/>
      <c r="L677" s="31"/>
      <c r="M677" s="31"/>
      <c r="N677" s="31"/>
      <c r="O677" s="31"/>
      <c r="P677" s="31"/>
      <c r="Q677" s="31"/>
      <c r="R677" s="31"/>
      <c r="S677" s="31"/>
      <c r="T677" s="31"/>
      <c r="U677" s="31"/>
      <c r="V677" s="31"/>
      <c r="W677" s="31"/>
      <c r="X677" s="31"/>
      <c r="Y677" s="31"/>
      <c r="Z677" s="31"/>
      <c r="AA677" s="31"/>
      <c r="AB677" s="31"/>
      <c r="AC677" s="31"/>
    </row>
    <row r="678" spans="1:29" ht="15.75" hidden="1">
      <c r="A678" s="31"/>
      <c r="B678" s="31"/>
      <c r="C678" s="31"/>
      <c r="D678" s="31"/>
      <c r="E678" s="31"/>
      <c r="F678" s="31"/>
      <c r="G678" s="31"/>
      <c r="H678" s="31"/>
      <c r="I678" s="31"/>
      <c r="J678" s="31"/>
      <c r="K678" s="31"/>
      <c r="L678" s="31"/>
      <c r="M678" s="31"/>
      <c r="N678" s="31"/>
      <c r="O678" s="31"/>
      <c r="P678" s="31"/>
      <c r="Q678" s="31"/>
      <c r="R678" s="31"/>
      <c r="S678" s="31"/>
      <c r="T678" s="31"/>
      <c r="U678" s="31"/>
      <c r="V678" s="31"/>
      <c r="W678" s="31"/>
      <c r="X678" s="31"/>
      <c r="Y678" s="31"/>
      <c r="Z678" s="31"/>
      <c r="AA678" s="31"/>
      <c r="AB678" s="31"/>
      <c r="AC678" s="31"/>
    </row>
    <row r="679" spans="1:29" ht="15.75" hidden="1">
      <c r="A679" s="31"/>
      <c r="B679" s="31"/>
      <c r="C679" s="31"/>
      <c r="D679" s="31"/>
      <c r="E679" s="31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1"/>
      <c r="Q679" s="31"/>
      <c r="R679" s="31"/>
      <c r="S679" s="31"/>
      <c r="T679" s="31"/>
      <c r="U679" s="31"/>
      <c r="V679" s="31"/>
      <c r="W679" s="31"/>
      <c r="X679" s="31"/>
      <c r="Y679" s="31"/>
      <c r="Z679" s="31"/>
      <c r="AA679" s="31"/>
      <c r="AB679" s="31"/>
      <c r="AC679" s="31"/>
    </row>
    <row r="680" spans="1:29" ht="15.75" hidden="1">
      <c r="A680" s="31"/>
      <c r="B680" s="31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1"/>
      <c r="Q680" s="31"/>
      <c r="R680" s="31"/>
      <c r="S680" s="31"/>
      <c r="T680" s="31"/>
      <c r="U680" s="31"/>
      <c r="V680" s="31"/>
      <c r="W680" s="31"/>
      <c r="X680" s="31"/>
      <c r="Y680" s="31"/>
      <c r="Z680" s="31"/>
      <c r="AA680" s="31"/>
      <c r="AB680" s="31"/>
      <c r="AC680" s="31"/>
    </row>
    <row r="681" spans="1:29" ht="15.75" hidden="1">
      <c r="A681" s="31"/>
      <c r="B681" s="31"/>
      <c r="C681" s="31"/>
      <c r="D681" s="31"/>
      <c r="E681" s="31"/>
      <c r="F681" s="31"/>
      <c r="G681" s="31"/>
      <c r="H681" s="31"/>
      <c r="I681" s="31"/>
      <c r="J681" s="31"/>
      <c r="K681" s="31"/>
      <c r="L681" s="31"/>
      <c r="M681" s="31"/>
      <c r="N681" s="31"/>
      <c r="O681" s="31"/>
      <c r="P681" s="31"/>
      <c r="Q681" s="31"/>
      <c r="R681" s="31"/>
      <c r="S681" s="31"/>
      <c r="T681" s="31"/>
      <c r="U681" s="31"/>
      <c r="V681" s="31"/>
      <c r="W681" s="31"/>
      <c r="X681" s="31"/>
      <c r="Y681" s="31"/>
      <c r="Z681" s="31"/>
      <c r="AA681" s="31"/>
      <c r="AB681" s="31"/>
      <c r="AC681" s="31"/>
    </row>
    <row r="682" spans="1:29" ht="15.75" hidden="1">
      <c r="A682" s="31"/>
      <c r="B682" s="31"/>
      <c r="C682" s="31"/>
      <c r="D682" s="31"/>
      <c r="E682" s="31"/>
      <c r="F682" s="31"/>
      <c r="G682" s="31"/>
      <c r="H682" s="31"/>
      <c r="I682" s="31"/>
      <c r="J682" s="31"/>
      <c r="K682" s="31"/>
      <c r="L682" s="31"/>
      <c r="M682" s="31"/>
      <c r="N682" s="31"/>
      <c r="O682" s="31"/>
      <c r="P682" s="31"/>
      <c r="Q682" s="31"/>
      <c r="R682" s="31"/>
      <c r="S682" s="31"/>
      <c r="T682" s="31"/>
      <c r="U682" s="31"/>
      <c r="V682" s="31"/>
      <c r="W682" s="31"/>
      <c r="X682" s="31"/>
      <c r="Y682" s="31"/>
      <c r="Z682" s="31"/>
      <c r="AA682" s="31"/>
      <c r="AB682" s="31"/>
      <c r="AC682" s="31"/>
    </row>
    <row r="683" spans="1:29" ht="15.75" hidden="1">
      <c r="A683" s="31"/>
      <c r="B683" s="31"/>
      <c r="C683" s="31"/>
      <c r="D683" s="31"/>
      <c r="E683" s="31"/>
      <c r="F683" s="31"/>
      <c r="G683" s="31"/>
      <c r="H683" s="31"/>
      <c r="I683" s="31"/>
      <c r="J683" s="31"/>
      <c r="K683" s="31"/>
      <c r="L683" s="31"/>
      <c r="M683" s="31"/>
      <c r="N683" s="31"/>
      <c r="O683" s="31"/>
      <c r="P683" s="31"/>
      <c r="Q683" s="31"/>
      <c r="R683" s="31"/>
      <c r="S683" s="31"/>
      <c r="T683" s="31"/>
      <c r="U683" s="31"/>
      <c r="V683" s="31"/>
      <c r="W683" s="31"/>
      <c r="X683" s="31"/>
      <c r="Y683" s="31"/>
      <c r="Z683" s="31"/>
      <c r="AA683" s="31"/>
      <c r="AB683" s="31"/>
      <c r="AC683" s="31"/>
    </row>
    <row r="684" spans="1:29" ht="15.75" hidden="1">
      <c r="A684" s="31"/>
      <c r="B684" s="31"/>
      <c r="C684" s="31"/>
      <c r="D684" s="31"/>
      <c r="E684" s="31"/>
      <c r="F684" s="31"/>
      <c r="G684" s="31"/>
      <c r="H684" s="31"/>
      <c r="I684" s="31"/>
      <c r="J684" s="31"/>
      <c r="K684" s="31"/>
      <c r="L684" s="31"/>
      <c r="M684" s="31"/>
      <c r="N684" s="31"/>
      <c r="O684" s="31"/>
      <c r="P684" s="31"/>
      <c r="Q684" s="31"/>
      <c r="R684" s="31"/>
      <c r="S684" s="31"/>
      <c r="T684" s="31"/>
      <c r="U684" s="31"/>
      <c r="V684" s="31"/>
      <c r="W684" s="31"/>
      <c r="X684" s="31"/>
      <c r="Y684" s="31"/>
      <c r="Z684" s="31"/>
      <c r="AA684" s="31"/>
      <c r="AB684" s="31"/>
      <c r="AC684" s="31"/>
    </row>
    <row r="685" spans="1:29" ht="15.75" hidden="1">
      <c r="A685" s="31"/>
      <c r="B685" s="31"/>
      <c r="C685" s="31"/>
      <c r="D685" s="31"/>
      <c r="E685" s="31"/>
      <c r="F685" s="31"/>
      <c r="G685" s="31"/>
      <c r="H685" s="31"/>
      <c r="I685" s="31"/>
      <c r="J685" s="31"/>
      <c r="K685" s="31"/>
      <c r="L685" s="31"/>
      <c r="M685" s="31"/>
      <c r="N685" s="31"/>
      <c r="O685" s="31"/>
      <c r="P685" s="31"/>
      <c r="Q685" s="31"/>
      <c r="R685" s="31"/>
      <c r="S685" s="31"/>
      <c r="T685" s="31"/>
      <c r="U685" s="31"/>
      <c r="V685" s="31"/>
      <c r="W685" s="31"/>
      <c r="X685" s="31"/>
      <c r="Y685" s="31"/>
      <c r="Z685" s="31"/>
      <c r="AA685" s="31"/>
      <c r="AB685" s="31"/>
      <c r="AC685" s="31"/>
    </row>
    <row r="686" spans="1:29" ht="15.75" hidden="1">
      <c r="A686" s="31"/>
      <c r="B686" s="31"/>
      <c r="C686" s="31"/>
      <c r="D686" s="31"/>
      <c r="E686" s="31"/>
      <c r="F686" s="31"/>
      <c r="G686" s="31"/>
      <c r="H686" s="31"/>
      <c r="I686" s="31"/>
      <c r="J686" s="31"/>
      <c r="K686" s="31"/>
      <c r="L686" s="31"/>
      <c r="M686" s="31"/>
      <c r="N686" s="31"/>
      <c r="O686" s="31"/>
      <c r="P686" s="31"/>
      <c r="Q686" s="31"/>
      <c r="R686" s="31"/>
      <c r="S686" s="31"/>
      <c r="T686" s="31"/>
      <c r="U686" s="31"/>
      <c r="V686" s="31"/>
      <c r="W686" s="31"/>
      <c r="X686" s="31"/>
      <c r="Y686" s="31"/>
      <c r="Z686" s="31"/>
      <c r="AA686" s="31"/>
      <c r="AB686" s="31"/>
      <c r="AC686" s="31"/>
    </row>
    <row r="687" spans="1:29" ht="15.75" hidden="1">
      <c r="A687" s="31"/>
      <c r="B687" s="31"/>
      <c r="C687" s="31"/>
      <c r="D687" s="31"/>
      <c r="E687" s="31"/>
      <c r="F687" s="31"/>
      <c r="G687" s="31"/>
      <c r="H687" s="31"/>
      <c r="I687" s="31"/>
      <c r="J687" s="31"/>
      <c r="K687" s="31"/>
      <c r="L687" s="31"/>
      <c r="M687" s="31"/>
      <c r="N687" s="31"/>
      <c r="O687" s="31"/>
      <c r="P687" s="31"/>
      <c r="Q687" s="31"/>
      <c r="R687" s="31"/>
      <c r="S687" s="31"/>
      <c r="T687" s="31"/>
      <c r="U687" s="31"/>
      <c r="V687" s="31"/>
      <c r="W687" s="31"/>
      <c r="X687" s="31"/>
      <c r="Y687" s="31"/>
      <c r="Z687" s="31"/>
      <c r="AA687" s="31"/>
      <c r="AB687" s="31"/>
      <c r="AC687" s="31"/>
    </row>
    <row r="688" spans="1:29" ht="15.75" hidden="1">
      <c r="A688" s="31"/>
      <c r="B688" s="31"/>
      <c r="C688" s="31"/>
      <c r="D688" s="31"/>
      <c r="E688" s="31"/>
      <c r="F688" s="31"/>
      <c r="G688" s="31"/>
      <c r="H688" s="31"/>
      <c r="I688" s="31"/>
      <c r="J688" s="31"/>
      <c r="K688" s="31"/>
      <c r="L688" s="31"/>
      <c r="M688" s="31"/>
      <c r="N688" s="31"/>
      <c r="O688" s="31"/>
      <c r="P688" s="31"/>
      <c r="Q688" s="31"/>
      <c r="R688" s="31"/>
      <c r="S688" s="31"/>
      <c r="T688" s="31"/>
      <c r="U688" s="31"/>
      <c r="V688" s="31"/>
      <c r="W688" s="31"/>
      <c r="X688" s="31"/>
      <c r="Y688" s="31"/>
      <c r="Z688" s="31"/>
      <c r="AA688" s="31"/>
      <c r="AB688" s="31"/>
      <c r="AC688" s="31"/>
    </row>
    <row r="689" spans="1:29" ht="15.75" hidden="1">
      <c r="A689" s="31"/>
      <c r="B689" s="31"/>
      <c r="C689" s="31"/>
      <c r="D689" s="31"/>
      <c r="E689" s="31"/>
      <c r="F689" s="31"/>
      <c r="G689" s="31"/>
      <c r="H689" s="31"/>
      <c r="I689" s="31"/>
      <c r="J689" s="31"/>
      <c r="K689" s="31"/>
      <c r="L689" s="31"/>
      <c r="M689" s="31"/>
      <c r="N689" s="31"/>
      <c r="O689" s="31"/>
      <c r="P689" s="31"/>
      <c r="Q689" s="31"/>
      <c r="R689" s="31"/>
      <c r="S689" s="31"/>
      <c r="T689" s="31"/>
      <c r="U689" s="31"/>
      <c r="V689" s="31"/>
      <c r="W689" s="31"/>
      <c r="X689" s="31"/>
      <c r="Y689" s="31"/>
      <c r="Z689" s="31"/>
      <c r="AA689" s="31"/>
      <c r="AB689" s="31"/>
      <c r="AC689" s="31"/>
    </row>
    <row r="690" spans="1:29" ht="15.75" hidden="1">
      <c r="A690" s="31"/>
      <c r="B690" s="31"/>
      <c r="C690" s="31"/>
      <c r="D690" s="31"/>
      <c r="E690" s="31"/>
      <c r="F690" s="31"/>
      <c r="G690" s="31"/>
      <c r="H690" s="31"/>
      <c r="I690" s="31"/>
      <c r="J690" s="31"/>
      <c r="K690" s="31"/>
      <c r="L690" s="31"/>
      <c r="M690" s="31"/>
      <c r="N690" s="31"/>
      <c r="O690" s="31"/>
      <c r="P690" s="31"/>
      <c r="Q690" s="31"/>
      <c r="R690" s="31"/>
      <c r="S690" s="31"/>
      <c r="T690" s="31"/>
      <c r="U690" s="31"/>
      <c r="V690" s="31"/>
      <c r="W690" s="31"/>
      <c r="X690" s="31"/>
      <c r="Y690" s="31"/>
      <c r="Z690" s="31"/>
      <c r="AA690" s="31"/>
      <c r="AB690" s="31"/>
      <c r="AC690" s="31"/>
    </row>
    <row r="691" spans="1:29" ht="15.75" hidden="1">
      <c r="A691" s="31"/>
      <c r="B691" s="31"/>
      <c r="C691" s="31"/>
      <c r="D691" s="31"/>
      <c r="E691" s="31"/>
      <c r="F691" s="31"/>
      <c r="G691" s="31"/>
      <c r="H691" s="31"/>
      <c r="I691" s="31"/>
      <c r="J691" s="31"/>
      <c r="K691" s="31"/>
      <c r="L691" s="31"/>
      <c r="M691" s="31"/>
      <c r="N691" s="31"/>
      <c r="O691" s="31"/>
      <c r="P691" s="31"/>
      <c r="Q691" s="31"/>
      <c r="R691" s="31"/>
      <c r="S691" s="31"/>
      <c r="T691" s="31"/>
      <c r="U691" s="31"/>
      <c r="V691" s="31"/>
      <c r="W691" s="31"/>
      <c r="X691" s="31"/>
      <c r="Y691" s="31"/>
      <c r="Z691" s="31"/>
      <c r="AA691" s="31"/>
      <c r="AB691" s="31"/>
      <c r="AC691" s="31"/>
    </row>
    <row r="692" spans="1:29" ht="15.75" hidden="1">
      <c r="A692" s="31"/>
      <c r="B692" s="31"/>
      <c r="C692" s="31"/>
      <c r="D692" s="31"/>
      <c r="E692" s="31"/>
      <c r="F692" s="31"/>
      <c r="G692" s="31"/>
      <c r="H692" s="31"/>
      <c r="I692" s="31"/>
      <c r="J692" s="31"/>
      <c r="K692" s="31"/>
      <c r="L692" s="31"/>
      <c r="M692" s="31"/>
      <c r="N692" s="31"/>
      <c r="O692" s="31"/>
      <c r="P692" s="31"/>
      <c r="Q692" s="31"/>
      <c r="R692" s="31"/>
      <c r="S692" s="31"/>
      <c r="T692" s="31"/>
      <c r="U692" s="31"/>
      <c r="V692" s="31"/>
      <c r="W692" s="31"/>
      <c r="X692" s="31"/>
      <c r="Y692" s="31"/>
      <c r="Z692" s="31"/>
      <c r="AA692" s="31"/>
      <c r="AB692" s="31"/>
      <c r="AC692" s="31"/>
    </row>
    <row r="693" spans="1:29" ht="15.75" hidden="1">
      <c r="A693" s="31"/>
      <c r="B693" s="31"/>
      <c r="C693" s="31"/>
      <c r="D693" s="31"/>
      <c r="E693" s="31"/>
      <c r="F693" s="31"/>
      <c r="G693" s="31"/>
      <c r="H693" s="31"/>
      <c r="I693" s="31"/>
      <c r="J693" s="31"/>
      <c r="K693" s="31"/>
      <c r="L693" s="31"/>
      <c r="M693" s="31"/>
      <c r="N693" s="31"/>
      <c r="O693" s="31"/>
      <c r="P693" s="31"/>
      <c r="Q693" s="31"/>
      <c r="R693" s="31"/>
      <c r="S693" s="31"/>
      <c r="T693" s="31"/>
      <c r="U693" s="31"/>
      <c r="V693" s="31"/>
      <c r="W693" s="31"/>
      <c r="X693" s="31"/>
      <c r="Y693" s="31"/>
      <c r="Z693" s="31"/>
      <c r="AA693" s="31"/>
      <c r="AB693" s="31"/>
      <c r="AC693" s="31"/>
    </row>
    <row r="694" spans="1:29" ht="15.75" hidden="1">
      <c r="A694" s="31"/>
      <c r="B694" s="31"/>
      <c r="C694" s="31"/>
      <c r="D694" s="31"/>
      <c r="E694" s="31"/>
      <c r="F694" s="31"/>
      <c r="G694" s="31"/>
      <c r="H694" s="31"/>
      <c r="I694" s="31"/>
      <c r="J694" s="31"/>
      <c r="K694" s="31"/>
      <c r="L694" s="31"/>
      <c r="M694" s="31"/>
      <c r="N694" s="31"/>
      <c r="O694" s="31"/>
      <c r="P694" s="31"/>
      <c r="Q694" s="31"/>
      <c r="R694" s="31"/>
      <c r="S694" s="31"/>
      <c r="T694" s="31"/>
      <c r="U694" s="31"/>
      <c r="V694" s="31"/>
      <c r="W694" s="31"/>
      <c r="X694" s="31"/>
      <c r="Y694" s="31"/>
      <c r="Z694" s="31"/>
      <c r="AA694" s="31"/>
      <c r="AB694" s="31"/>
      <c r="AC694" s="31"/>
    </row>
    <row r="695" spans="1:29" ht="15.75" hidden="1">
      <c r="A695" s="31"/>
      <c r="B695" s="31"/>
      <c r="C695" s="31"/>
      <c r="D695" s="31"/>
      <c r="E695" s="31"/>
      <c r="F695" s="31"/>
      <c r="G695" s="31"/>
      <c r="H695" s="31"/>
      <c r="I695" s="31"/>
      <c r="J695" s="31"/>
      <c r="K695" s="31"/>
      <c r="L695" s="31"/>
      <c r="M695" s="31"/>
      <c r="N695" s="31"/>
      <c r="O695" s="31"/>
      <c r="P695" s="31"/>
      <c r="Q695" s="31"/>
      <c r="R695" s="31"/>
      <c r="S695" s="31"/>
      <c r="T695" s="31"/>
      <c r="U695" s="31"/>
      <c r="V695" s="31"/>
      <c r="W695" s="31"/>
      <c r="X695" s="31"/>
      <c r="Y695" s="31"/>
      <c r="Z695" s="31"/>
      <c r="AA695" s="31"/>
      <c r="AB695" s="31"/>
      <c r="AC695" s="31"/>
    </row>
    <row r="696" spans="1:29" ht="15.75" hidden="1">
      <c r="A696" s="31"/>
      <c r="B696" s="31"/>
      <c r="C696" s="31"/>
      <c r="D696" s="31"/>
      <c r="E696" s="31"/>
      <c r="F696" s="31"/>
      <c r="G696" s="31"/>
      <c r="H696" s="31"/>
      <c r="I696" s="31"/>
      <c r="J696" s="31"/>
      <c r="K696" s="31"/>
      <c r="L696" s="31"/>
      <c r="M696" s="31"/>
      <c r="N696" s="31"/>
      <c r="O696" s="31"/>
      <c r="P696" s="31"/>
      <c r="Q696" s="31"/>
      <c r="R696" s="31"/>
      <c r="S696" s="31"/>
      <c r="T696" s="31"/>
      <c r="U696" s="31"/>
      <c r="V696" s="31"/>
      <c r="W696" s="31"/>
      <c r="X696" s="31"/>
      <c r="Y696" s="31"/>
      <c r="Z696" s="31"/>
      <c r="AA696" s="31"/>
      <c r="AB696" s="31"/>
      <c r="AC696" s="31"/>
    </row>
    <row r="697" spans="1:29" ht="15.75" hidden="1">
      <c r="A697" s="31"/>
      <c r="B697" s="31"/>
      <c r="C697" s="31"/>
      <c r="D697" s="31"/>
      <c r="E697" s="31"/>
      <c r="F697" s="31"/>
      <c r="G697" s="31"/>
      <c r="H697" s="31"/>
      <c r="I697" s="31"/>
      <c r="J697" s="31"/>
      <c r="K697" s="31"/>
      <c r="L697" s="31"/>
      <c r="M697" s="31"/>
      <c r="N697" s="31"/>
      <c r="O697" s="31"/>
      <c r="P697" s="31"/>
      <c r="Q697" s="31"/>
      <c r="R697" s="31"/>
      <c r="S697" s="31"/>
      <c r="T697" s="31"/>
      <c r="U697" s="31"/>
      <c r="V697" s="31"/>
      <c r="W697" s="31"/>
      <c r="X697" s="31"/>
      <c r="Y697" s="31"/>
      <c r="Z697" s="31"/>
      <c r="AA697" s="31"/>
      <c r="AB697" s="31"/>
      <c r="AC697" s="31"/>
    </row>
    <row r="698" spans="1:29" ht="15.75" hidden="1">
      <c r="A698" s="31"/>
      <c r="B698" s="31"/>
      <c r="C698" s="31"/>
      <c r="D698" s="31"/>
      <c r="E698" s="31"/>
      <c r="F698" s="31"/>
      <c r="G698" s="31"/>
      <c r="H698" s="31"/>
      <c r="I698" s="31"/>
      <c r="J698" s="31"/>
      <c r="K698" s="31"/>
      <c r="L698" s="31"/>
      <c r="M698" s="31"/>
      <c r="N698" s="31"/>
      <c r="O698" s="31"/>
      <c r="P698" s="31"/>
      <c r="Q698" s="31"/>
      <c r="R698" s="31"/>
      <c r="S698" s="31"/>
      <c r="T698" s="31"/>
      <c r="U698" s="31"/>
      <c r="V698" s="31"/>
      <c r="W698" s="31"/>
      <c r="X698" s="31"/>
      <c r="Y698" s="31"/>
      <c r="Z698" s="31"/>
      <c r="AA698" s="31"/>
      <c r="AB698" s="31"/>
      <c r="AC698" s="31"/>
    </row>
    <row r="699" spans="1:29" ht="15.75" hidden="1">
      <c r="A699" s="31"/>
      <c r="B699" s="31"/>
      <c r="C699" s="31"/>
      <c r="D699" s="31"/>
      <c r="E699" s="31"/>
      <c r="F699" s="31"/>
      <c r="G699" s="31"/>
      <c r="H699" s="31"/>
      <c r="I699" s="31"/>
      <c r="J699" s="31"/>
      <c r="K699" s="31"/>
      <c r="L699" s="31"/>
      <c r="M699" s="31"/>
      <c r="N699" s="31"/>
      <c r="O699" s="31"/>
      <c r="P699" s="31"/>
      <c r="Q699" s="31"/>
      <c r="R699" s="31"/>
      <c r="S699" s="31"/>
      <c r="T699" s="31"/>
      <c r="U699" s="31"/>
      <c r="V699" s="31"/>
      <c r="W699" s="31"/>
      <c r="X699" s="31"/>
      <c r="Y699" s="31"/>
      <c r="Z699" s="31"/>
      <c r="AA699" s="31"/>
      <c r="AB699" s="31"/>
      <c r="AC699" s="31"/>
    </row>
    <row r="700" spans="1:29" ht="15.75" hidden="1">
      <c r="A700" s="31"/>
      <c r="B700" s="31"/>
      <c r="C700" s="31"/>
      <c r="D700" s="31"/>
      <c r="E700" s="31"/>
      <c r="F700" s="31"/>
      <c r="G700" s="31"/>
      <c r="H700" s="31"/>
      <c r="I700" s="31"/>
      <c r="J700" s="31"/>
      <c r="K700" s="31"/>
      <c r="L700" s="31"/>
      <c r="M700" s="31"/>
      <c r="N700" s="31"/>
      <c r="O700" s="31"/>
      <c r="P700" s="31"/>
      <c r="Q700" s="31"/>
      <c r="R700" s="31"/>
      <c r="S700" s="31"/>
      <c r="T700" s="31"/>
      <c r="U700" s="31"/>
      <c r="V700" s="31"/>
      <c r="W700" s="31"/>
      <c r="X700" s="31"/>
      <c r="Y700" s="31"/>
      <c r="Z700" s="31"/>
      <c r="AA700" s="31"/>
      <c r="AB700" s="31"/>
      <c r="AC700" s="31"/>
    </row>
    <row r="701" spans="1:29" ht="15.75" hidden="1">
      <c r="A701" s="31"/>
      <c r="B701" s="31"/>
      <c r="C701" s="31"/>
      <c r="D701" s="31"/>
      <c r="E701" s="31"/>
      <c r="F701" s="31"/>
      <c r="G701" s="31"/>
      <c r="H701" s="31"/>
      <c r="I701" s="31"/>
      <c r="J701" s="31"/>
      <c r="K701" s="31"/>
      <c r="L701" s="31"/>
      <c r="M701" s="31"/>
      <c r="N701" s="31"/>
      <c r="O701" s="31"/>
      <c r="P701" s="31"/>
      <c r="Q701" s="31"/>
      <c r="R701" s="31"/>
      <c r="S701" s="31"/>
      <c r="T701" s="31"/>
      <c r="U701" s="31"/>
      <c r="V701" s="31"/>
      <c r="W701" s="31"/>
      <c r="X701" s="31"/>
      <c r="Y701" s="31"/>
      <c r="Z701" s="31"/>
      <c r="AA701" s="31"/>
      <c r="AB701" s="31"/>
      <c r="AC701" s="31"/>
    </row>
    <row r="702" spans="1:29" ht="15.75" hidden="1">
      <c r="A702" s="31"/>
      <c r="B702" s="31"/>
      <c r="C702" s="31"/>
      <c r="D702" s="31"/>
      <c r="E702" s="31"/>
      <c r="F702" s="31"/>
      <c r="G702" s="31"/>
      <c r="H702" s="31"/>
      <c r="I702" s="31"/>
      <c r="J702" s="31"/>
      <c r="K702" s="31"/>
      <c r="L702" s="31"/>
      <c r="M702" s="31"/>
      <c r="N702" s="31"/>
      <c r="O702" s="31"/>
      <c r="P702" s="31"/>
      <c r="Q702" s="31"/>
      <c r="R702" s="31"/>
      <c r="S702" s="31"/>
      <c r="T702" s="31"/>
      <c r="U702" s="31"/>
      <c r="V702" s="31"/>
      <c r="W702" s="31"/>
      <c r="X702" s="31"/>
      <c r="Y702" s="31"/>
      <c r="Z702" s="31"/>
      <c r="AA702" s="31"/>
      <c r="AB702" s="31"/>
      <c r="AC702" s="31"/>
    </row>
    <row r="703" spans="1:29" ht="15.75" hidden="1">
      <c r="A703" s="31"/>
      <c r="B703" s="31"/>
      <c r="C703" s="31"/>
      <c r="D703" s="31"/>
      <c r="E703" s="31"/>
      <c r="F703" s="31"/>
      <c r="G703" s="31"/>
      <c r="H703" s="31"/>
      <c r="I703" s="31"/>
      <c r="J703" s="31"/>
      <c r="K703" s="31"/>
      <c r="L703" s="31"/>
      <c r="M703" s="31"/>
      <c r="N703" s="31"/>
      <c r="O703" s="31"/>
      <c r="P703" s="31"/>
      <c r="Q703" s="31"/>
      <c r="R703" s="31"/>
      <c r="S703" s="31"/>
      <c r="T703" s="31"/>
      <c r="U703" s="31"/>
      <c r="V703" s="31"/>
      <c r="W703" s="31"/>
      <c r="X703" s="31"/>
      <c r="Y703" s="31"/>
      <c r="Z703" s="31"/>
      <c r="AA703" s="31"/>
      <c r="AB703" s="31"/>
      <c r="AC703" s="31"/>
    </row>
    <row r="704" spans="1:29" ht="15.75" hidden="1">
      <c r="A704" s="31"/>
      <c r="B704" s="31"/>
      <c r="C704" s="31"/>
      <c r="D704" s="31"/>
      <c r="E704" s="31"/>
      <c r="F704" s="31"/>
      <c r="G704" s="31"/>
      <c r="H704" s="31"/>
      <c r="I704" s="31"/>
      <c r="J704" s="31"/>
      <c r="K704" s="31"/>
      <c r="L704" s="31"/>
      <c r="M704" s="31"/>
      <c r="N704" s="31"/>
      <c r="O704" s="31"/>
      <c r="P704" s="31"/>
      <c r="Q704" s="31"/>
      <c r="R704" s="31"/>
      <c r="S704" s="31"/>
      <c r="T704" s="31"/>
      <c r="U704" s="31"/>
      <c r="V704" s="31"/>
      <c r="W704" s="31"/>
      <c r="X704" s="31"/>
      <c r="Y704" s="31"/>
      <c r="Z704" s="31"/>
      <c r="AA704" s="31"/>
      <c r="AB704" s="31"/>
      <c r="AC704" s="31"/>
    </row>
    <row r="705" spans="1:29" ht="15.75" hidden="1">
      <c r="A705" s="31"/>
      <c r="B705" s="31"/>
      <c r="C705" s="31"/>
      <c r="D705" s="31"/>
      <c r="E705" s="31"/>
      <c r="F705" s="31"/>
      <c r="G705" s="31"/>
      <c r="H705" s="31"/>
      <c r="I705" s="31"/>
      <c r="J705" s="31"/>
      <c r="K705" s="31"/>
      <c r="L705" s="31"/>
      <c r="M705" s="31"/>
      <c r="N705" s="31"/>
      <c r="O705" s="31"/>
      <c r="P705" s="31"/>
      <c r="Q705" s="31"/>
      <c r="R705" s="31"/>
      <c r="S705" s="31"/>
      <c r="T705" s="31"/>
      <c r="U705" s="31"/>
      <c r="V705" s="31"/>
      <c r="W705" s="31"/>
      <c r="X705" s="31"/>
      <c r="Y705" s="31"/>
      <c r="Z705" s="31"/>
      <c r="AA705" s="31"/>
      <c r="AB705" s="31"/>
      <c r="AC705" s="31"/>
    </row>
    <row r="706" spans="1:29" ht="15.75" hidden="1">
      <c r="A706" s="31"/>
      <c r="B706" s="31"/>
      <c r="C706" s="31"/>
      <c r="D706" s="31"/>
      <c r="E706" s="31"/>
      <c r="F706" s="31"/>
      <c r="G706" s="31"/>
      <c r="H706" s="31"/>
      <c r="I706" s="31"/>
      <c r="J706" s="31"/>
      <c r="K706" s="31"/>
      <c r="L706" s="31"/>
      <c r="M706" s="31"/>
      <c r="N706" s="31"/>
      <c r="O706" s="31"/>
      <c r="P706" s="31"/>
      <c r="Q706" s="31"/>
      <c r="R706" s="31"/>
      <c r="S706" s="31"/>
      <c r="T706" s="31"/>
      <c r="U706" s="31"/>
      <c r="V706" s="31"/>
      <c r="W706" s="31"/>
      <c r="X706" s="31"/>
      <c r="Y706" s="31"/>
      <c r="Z706" s="31"/>
      <c r="AA706" s="31"/>
      <c r="AB706" s="31"/>
      <c r="AC706" s="31"/>
    </row>
    <row r="707" spans="1:29" ht="15.75" hidden="1">
      <c r="A707" s="31"/>
      <c r="B707" s="31"/>
      <c r="C707" s="31"/>
      <c r="D707" s="31"/>
      <c r="E707" s="31"/>
      <c r="F707" s="31"/>
      <c r="G707" s="31"/>
      <c r="H707" s="31"/>
      <c r="I707" s="31"/>
      <c r="J707" s="31"/>
      <c r="K707" s="31"/>
      <c r="L707" s="31"/>
      <c r="M707" s="31"/>
      <c r="N707" s="31"/>
      <c r="O707" s="31"/>
      <c r="P707" s="31"/>
      <c r="Q707" s="31"/>
      <c r="R707" s="31"/>
      <c r="S707" s="31"/>
      <c r="T707" s="31"/>
      <c r="U707" s="31"/>
      <c r="V707" s="31"/>
      <c r="W707" s="31"/>
      <c r="X707" s="31"/>
      <c r="Y707" s="31"/>
      <c r="Z707" s="31"/>
      <c r="AA707" s="31"/>
      <c r="AB707" s="31"/>
      <c r="AC707" s="31"/>
    </row>
    <row r="708" spans="1:29" ht="15.75" hidden="1">
      <c r="A708" s="31"/>
      <c r="B708" s="31"/>
      <c r="C708" s="31"/>
      <c r="D708" s="31"/>
      <c r="E708" s="31"/>
      <c r="F708" s="31"/>
      <c r="G708" s="31"/>
      <c r="H708" s="31"/>
      <c r="I708" s="31"/>
      <c r="J708" s="31"/>
      <c r="K708" s="31"/>
      <c r="L708" s="31"/>
      <c r="M708" s="31"/>
      <c r="N708" s="31"/>
      <c r="O708" s="31"/>
      <c r="P708" s="31"/>
      <c r="Q708" s="31"/>
      <c r="R708" s="31"/>
      <c r="S708" s="31"/>
      <c r="T708" s="31"/>
      <c r="U708" s="31"/>
      <c r="V708" s="31"/>
      <c r="W708" s="31"/>
      <c r="X708" s="31"/>
      <c r="Y708" s="31"/>
      <c r="Z708" s="31"/>
      <c r="AA708" s="31"/>
      <c r="AB708" s="31"/>
      <c r="AC708" s="31"/>
    </row>
    <row r="709" spans="1:29" ht="15.75" hidden="1">
      <c r="A709" s="31"/>
      <c r="B709" s="31"/>
      <c r="C709" s="31"/>
      <c r="D709" s="31"/>
      <c r="E709" s="31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1"/>
      <c r="Q709" s="31"/>
      <c r="R709" s="31"/>
      <c r="S709" s="31"/>
      <c r="T709" s="31"/>
      <c r="U709" s="31"/>
      <c r="V709" s="31"/>
      <c r="W709" s="31"/>
      <c r="X709" s="31"/>
      <c r="Y709" s="31"/>
      <c r="Z709" s="31"/>
      <c r="AA709" s="31"/>
      <c r="AB709" s="31"/>
      <c r="AC709" s="31"/>
    </row>
    <row r="710" spans="1:29" ht="15.75" hidden="1">
      <c r="A710" s="31"/>
      <c r="B710" s="31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1"/>
      <c r="Q710" s="31"/>
      <c r="R710" s="31"/>
      <c r="S710" s="31"/>
      <c r="T710" s="31"/>
      <c r="U710" s="31"/>
      <c r="V710" s="31"/>
      <c r="W710" s="31"/>
      <c r="X710" s="31"/>
      <c r="Y710" s="31"/>
      <c r="Z710" s="31"/>
      <c r="AA710" s="31"/>
      <c r="AB710" s="31"/>
      <c r="AC710" s="31"/>
    </row>
    <row r="711" spans="1:29" ht="15.75" hidden="1">
      <c r="A711" s="31"/>
      <c r="B711" s="31"/>
      <c r="C711" s="31"/>
      <c r="D711" s="31"/>
      <c r="E711" s="31"/>
      <c r="F711" s="31"/>
      <c r="G711" s="31"/>
      <c r="H711" s="31"/>
      <c r="I711" s="31"/>
      <c r="J711" s="31"/>
      <c r="K711" s="31"/>
      <c r="L711" s="31"/>
      <c r="M711" s="31"/>
      <c r="N711" s="31"/>
      <c r="O711" s="31"/>
      <c r="P711" s="31"/>
      <c r="Q711" s="31"/>
      <c r="R711" s="31"/>
      <c r="S711" s="31"/>
      <c r="T711" s="31"/>
      <c r="U711" s="31"/>
      <c r="V711" s="31"/>
      <c r="W711" s="31"/>
      <c r="X711" s="31"/>
      <c r="Y711" s="31"/>
      <c r="Z711" s="31"/>
      <c r="AA711" s="31"/>
      <c r="AB711" s="31"/>
      <c r="AC711" s="31"/>
    </row>
    <row r="712" spans="1:29" ht="15.75" hidden="1">
      <c r="A712" s="31"/>
      <c r="B712" s="31"/>
      <c r="C712" s="31"/>
      <c r="D712" s="31"/>
      <c r="E712" s="31"/>
      <c r="F712" s="31"/>
      <c r="G712" s="31"/>
      <c r="H712" s="31"/>
      <c r="I712" s="31"/>
      <c r="J712" s="31"/>
      <c r="K712" s="31"/>
      <c r="L712" s="31"/>
      <c r="M712" s="31"/>
      <c r="N712" s="31"/>
      <c r="O712" s="31"/>
      <c r="P712" s="31"/>
      <c r="Q712" s="31"/>
      <c r="R712" s="31"/>
      <c r="S712" s="31"/>
      <c r="T712" s="31"/>
      <c r="U712" s="31"/>
      <c r="V712" s="31"/>
      <c r="W712" s="31"/>
      <c r="X712" s="31"/>
      <c r="Y712" s="31"/>
      <c r="Z712" s="31"/>
      <c r="AA712" s="31"/>
      <c r="AB712" s="31"/>
      <c r="AC712" s="31"/>
    </row>
    <row r="713" spans="1:29" ht="15.75" hidden="1">
      <c r="A713" s="31"/>
      <c r="B713" s="31"/>
      <c r="C713" s="31"/>
      <c r="D713" s="31"/>
      <c r="E713" s="31"/>
      <c r="F713" s="31"/>
      <c r="G713" s="31"/>
      <c r="H713" s="31"/>
      <c r="I713" s="31"/>
      <c r="J713" s="31"/>
      <c r="K713" s="31"/>
      <c r="L713" s="31"/>
      <c r="M713" s="31"/>
      <c r="N713" s="31"/>
      <c r="O713" s="31"/>
      <c r="P713" s="31"/>
      <c r="Q713" s="31"/>
      <c r="R713" s="31"/>
      <c r="S713" s="31"/>
      <c r="T713" s="31"/>
      <c r="U713" s="31"/>
      <c r="V713" s="31"/>
      <c r="W713" s="31"/>
      <c r="X713" s="31"/>
      <c r="Y713" s="31"/>
      <c r="Z713" s="31"/>
      <c r="AA713" s="31"/>
      <c r="AB713" s="31"/>
      <c r="AC713" s="31"/>
    </row>
    <row r="714" spans="1:29" ht="15.75" hidden="1">
      <c r="A714" s="31"/>
      <c r="B714" s="31"/>
      <c r="C714" s="31"/>
      <c r="D714" s="31"/>
      <c r="E714" s="31"/>
      <c r="F714" s="31"/>
      <c r="G714" s="31"/>
      <c r="H714" s="31"/>
      <c r="I714" s="31"/>
      <c r="J714" s="31"/>
      <c r="K714" s="31"/>
      <c r="L714" s="31"/>
      <c r="M714" s="31"/>
      <c r="N714" s="31"/>
      <c r="O714" s="31"/>
      <c r="P714" s="31"/>
      <c r="Q714" s="31"/>
      <c r="R714" s="31"/>
      <c r="S714" s="31"/>
      <c r="T714" s="31"/>
      <c r="U714" s="31"/>
      <c r="V714" s="31"/>
      <c r="W714" s="31"/>
      <c r="X714" s="31"/>
      <c r="Y714" s="31"/>
      <c r="Z714" s="31"/>
      <c r="AA714" s="31"/>
      <c r="AB714" s="31"/>
      <c r="AC714" s="31"/>
    </row>
    <row r="715" spans="1:29" ht="15.75" hidden="1">
      <c r="A715" s="31"/>
      <c r="B715" s="31"/>
      <c r="C715" s="31"/>
      <c r="D715" s="31"/>
      <c r="E715" s="31"/>
      <c r="F715" s="31"/>
      <c r="G715" s="31"/>
      <c r="H715" s="31"/>
      <c r="I715" s="31"/>
      <c r="J715" s="31"/>
      <c r="K715" s="31"/>
      <c r="L715" s="31"/>
      <c r="M715" s="31"/>
      <c r="N715" s="31"/>
      <c r="O715" s="31"/>
      <c r="P715" s="31"/>
      <c r="Q715" s="31"/>
      <c r="R715" s="31"/>
      <c r="S715" s="31"/>
      <c r="T715" s="31"/>
      <c r="U715" s="31"/>
      <c r="V715" s="31"/>
      <c r="W715" s="31"/>
      <c r="X715" s="31"/>
      <c r="Y715" s="31"/>
      <c r="Z715" s="31"/>
      <c r="AA715" s="31"/>
      <c r="AB715" s="31"/>
      <c r="AC715" s="31"/>
    </row>
    <row r="716" spans="1:29" ht="15.75" hidden="1">
      <c r="A716" s="31"/>
      <c r="B716" s="31"/>
      <c r="C716" s="31"/>
      <c r="D716" s="31"/>
      <c r="E716" s="31"/>
      <c r="F716" s="31"/>
      <c r="G716" s="31"/>
      <c r="H716" s="31"/>
      <c r="I716" s="31"/>
      <c r="J716" s="31"/>
      <c r="K716" s="31"/>
      <c r="L716" s="31"/>
      <c r="M716" s="31"/>
      <c r="N716" s="31"/>
      <c r="O716" s="31"/>
      <c r="P716" s="31"/>
      <c r="Q716" s="31"/>
      <c r="R716" s="31"/>
      <c r="S716" s="31"/>
      <c r="T716" s="31"/>
      <c r="U716" s="31"/>
      <c r="V716" s="31"/>
      <c r="W716" s="31"/>
      <c r="X716" s="31"/>
      <c r="Y716" s="31"/>
      <c r="Z716" s="31"/>
      <c r="AA716" s="31"/>
      <c r="AB716" s="31"/>
      <c r="AC716" s="31"/>
    </row>
    <row r="717" spans="1:29" ht="15.75" hidden="1">
      <c r="A717" s="31"/>
      <c r="B717" s="31"/>
      <c r="C717" s="31"/>
      <c r="D717" s="31"/>
      <c r="E717" s="31"/>
      <c r="F717" s="31"/>
      <c r="G717" s="31"/>
      <c r="H717" s="31"/>
      <c r="I717" s="31"/>
      <c r="J717" s="31"/>
      <c r="K717" s="31"/>
      <c r="L717" s="31"/>
      <c r="M717" s="31"/>
      <c r="N717" s="31"/>
      <c r="O717" s="31"/>
      <c r="P717" s="31"/>
      <c r="Q717" s="31"/>
      <c r="R717" s="31"/>
      <c r="S717" s="31"/>
      <c r="T717" s="31"/>
      <c r="U717" s="31"/>
      <c r="V717" s="31"/>
      <c r="W717" s="31"/>
      <c r="X717" s="31"/>
      <c r="Y717" s="31"/>
      <c r="Z717" s="31"/>
      <c r="AA717" s="31"/>
      <c r="AB717" s="31"/>
      <c r="AC717" s="31"/>
    </row>
    <row r="718" spans="1:29" ht="15.75" hidden="1">
      <c r="A718" s="31"/>
      <c r="B718" s="31"/>
      <c r="C718" s="31"/>
      <c r="D718" s="31"/>
      <c r="E718" s="31"/>
      <c r="F718" s="31"/>
      <c r="G718" s="31"/>
      <c r="H718" s="31"/>
      <c r="I718" s="31"/>
      <c r="J718" s="31"/>
      <c r="K718" s="31"/>
      <c r="L718" s="31"/>
      <c r="M718" s="31"/>
      <c r="N718" s="31"/>
      <c r="O718" s="31"/>
      <c r="P718" s="31"/>
      <c r="Q718" s="31"/>
      <c r="R718" s="31"/>
      <c r="S718" s="31"/>
      <c r="T718" s="31"/>
      <c r="U718" s="31"/>
      <c r="V718" s="31"/>
      <c r="W718" s="31"/>
      <c r="X718" s="31"/>
      <c r="Y718" s="31"/>
      <c r="Z718" s="31"/>
      <c r="AA718" s="31"/>
      <c r="AB718" s="31"/>
      <c r="AC718" s="31"/>
    </row>
    <row r="719" spans="1:29" ht="15.75" hidden="1">
      <c r="A719" s="31"/>
      <c r="B719" s="31"/>
      <c r="C719" s="31"/>
      <c r="D719" s="31"/>
      <c r="E719" s="31"/>
      <c r="F719" s="31"/>
      <c r="G719" s="31"/>
      <c r="H719" s="31"/>
      <c r="I719" s="31"/>
      <c r="J719" s="31"/>
      <c r="K719" s="31"/>
      <c r="L719" s="31"/>
      <c r="M719" s="31"/>
      <c r="N719" s="31"/>
      <c r="O719" s="31"/>
      <c r="P719" s="31"/>
      <c r="Q719" s="31"/>
      <c r="R719" s="31"/>
      <c r="S719" s="31"/>
      <c r="T719" s="31"/>
      <c r="U719" s="31"/>
      <c r="V719" s="31"/>
      <c r="W719" s="31"/>
      <c r="X719" s="31"/>
      <c r="Y719" s="31"/>
      <c r="Z719" s="31"/>
      <c r="AA719" s="31"/>
      <c r="AB719" s="31"/>
      <c r="AC719" s="31"/>
    </row>
    <row r="720" spans="1:29" ht="15.75" hidden="1">
      <c r="A720" s="31"/>
      <c r="B720" s="31"/>
      <c r="C720" s="31"/>
      <c r="D720" s="31"/>
      <c r="E720" s="31"/>
      <c r="F720" s="31"/>
      <c r="G720" s="31"/>
      <c r="H720" s="31"/>
      <c r="I720" s="31"/>
      <c r="J720" s="31"/>
      <c r="K720" s="31"/>
      <c r="L720" s="31"/>
      <c r="M720" s="31"/>
      <c r="N720" s="31"/>
      <c r="O720" s="31"/>
      <c r="P720" s="31"/>
      <c r="Q720" s="31"/>
      <c r="R720" s="31"/>
      <c r="S720" s="31"/>
      <c r="T720" s="31"/>
      <c r="U720" s="31"/>
      <c r="V720" s="31"/>
      <c r="W720" s="31"/>
      <c r="X720" s="31"/>
      <c r="Y720" s="31"/>
      <c r="Z720" s="31"/>
      <c r="AA720" s="31"/>
      <c r="AB720" s="31"/>
      <c r="AC720" s="31"/>
    </row>
    <row r="721" spans="1:29" ht="15.75" hidden="1">
      <c r="A721" s="31"/>
      <c r="B721" s="31"/>
      <c r="C721" s="31"/>
      <c r="D721" s="31"/>
      <c r="E721" s="31"/>
      <c r="F721" s="31"/>
      <c r="G721" s="31"/>
      <c r="H721" s="31"/>
      <c r="I721" s="31"/>
      <c r="J721" s="31"/>
      <c r="K721" s="31"/>
      <c r="L721" s="31"/>
      <c r="M721" s="31"/>
      <c r="N721" s="31"/>
      <c r="O721" s="31"/>
      <c r="P721" s="31"/>
      <c r="Q721" s="31"/>
      <c r="R721" s="31"/>
      <c r="S721" s="31"/>
      <c r="T721" s="31"/>
      <c r="U721" s="31"/>
      <c r="V721" s="31"/>
      <c r="W721" s="31"/>
      <c r="X721" s="31"/>
      <c r="Y721" s="31"/>
      <c r="Z721" s="31"/>
      <c r="AA721" s="31"/>
      <c r="AB721" s="31"/>
      <c r="AC721" s="31"/>
    </row>
    <row r="722" spans="1:29" ht="15.75" hidden="1">
      <c r="A722" s="31"/>
      <c r="B722" s="31"/>
      <c r="C722" s="31"/>
      <c r="D722" s="31"/>
      <c r="E722" s="31"/>
      <c r="F722" s="31"/>
      <c r="G722" s="31"/>
      <c r="H722" s="31"/>
      <c r="I722" s="31"/>
      <c r="J722" s="31"/>
      <c r="K722" s="31"/>
      <c r="L722" s="31"/>
      <c r="M722" s="31"/>
      <c r="N722" s="31"/>
      <c r="O722" s="31"/>
      <c r="P722" s="31"/>
      <c r="Q722" s="31"/>
      <c r="R722" s="31"/>
      <c r="S722" s="31"/>
      <c r="T722" s="31"/>
      <c r="U722" s="31"/>
      <c r="V722" s="31"/>
      <c r="W722" s="31"/>
      <c r="X722" s="31"/>
      <c r="Y722" s="31"/>
      <c r="Z722" s="31"/>
      <c r="AA722" s="31"/>
      <c r="AB722" s="31"/>
      <c r="AC722" s="31"/>
    </row>
    <row r="723" spans="1:29" ht="15.75" hidden="1">
      <c r="A723" s="31"/>
      <c r="B723" s="31"/>
      <c r="C723" s="31"/>
      <c r="D723" s="31"/>
      <c r="E723" s="31"/>
      <c r="F723" s="31"/>
      <c r="G723" s="31"/>
      <c r="H723" s="31"/>
      <c r="I723" s="31"/>
      <c r="J723" s="31"/>
      <c r="K723" s="31"/>
      <c r="L723" s="31"/>
      <c r="M723" s="31"/>
      <c r="N723" s="31"/>
      <c r="O723" s="31"/>
      <c r="P723" s="31"/>
      <c r="Q723" s="31"/>
      <c r="R723" s="31"/>
      <c r="S723" s="31"/>
      <c r="T723" s="31"/>
      <c r="U723" s="31"/>
      <c r="V723" s="31"/>
      <c r="W723" s="31"/>
      <c r="X723" s="31"/>
      <c r="Y723" s="31"/>
      <c r="Z723" s="31"/>
      <c r="AA723" s="31"/>
      <c r="AB723" s="31"/>
      <c r="AC723" s="31"/>
    </row>
    <row r="724" spans="1:29" ht="15.75" hidden="1">
      <c r="A724" s="31"/>
      <c r="B724" s="31"/>
      <c r="C724" s="31"/>
      <c r="D724" s="31"/>
      <c r="E724" s="31"/>
      <c r="F724" s="31"/>
      <c r="G724" s="31"/>
      <c r="H724" s="31"/>
      <c r="I724" s="31"/>
      <c r="J724" s="31"/>
      <c r="K724" s="31"/>
      <c r="L724" s="31"/>
      <c r="M724" s="31"/>
      <c r="N724" s="31"/>
      <c r="O724" s="31"/>
      <c r="P724" s="31"/>
      <c r="Q724" s="31"/>
      <c r="R724" s="31"/>
      <c r="S724" s="31"/>
      <c r="T724" s="31"/>
      <c r="U724" s="31"/>
      <c r="V724" s="31"/>
      <c r="W724" s="31"/>
      <c r="X724" s="31"/>
      <c r="Y724" s="31"/>
      <c r="Z724" s="31"/>
      <c r="AA724" s="31"/>
      <c r="AB724" s="31"/>
      <c r="AC724" s="31"/>
    </row>
    <row r="725" spans="1:29" ht="15.75" hidden="1">
      <c r="A725" s="31"/>
      <c r="B725" s="31"/>
      <c r="C725" s="31"/>
      <c r="D725" s="31"/>
      <c r="E725" s="31"/>
      <c r="F725" s="31"/>
      <c r="G725" s="31"/>
      <c r="H725" s="31"/>
      <c r="I725" s="31"/>
      <c r="J725" s="31"/>
      <c r="K725" s="31"/>
      <c r="L725" s="31"/>
      <c r="M725" s="31"/>
      <c r="N725" s="31"/>
      <c r="O725" s="31"/>
      <c r="P725" s="31"/>
      <c r="Q725" s="31"/>
      <c r="R725" s="31"/>
      <c r="S725" s="31"/>
      <c r="T725" s="31"/>
      <c r="U725" s="31"/>
      <c r="V725" s="31"/>
      <c r="W725" s="31"/>
      <c r="X725" s="31"/>
      <c r="Y725" s="31"/>
      <c r="Z725" s="31"/>
      <c r="AA725" s="31"/>
      <c r="AB725" s="31"/>
      <c r="AC725" s="31"/>
    </row>
    <row r="726" spans="1:29" ht="15.75" hidden="1">
      <c r="A726" s="31"/>
      <c r="B726" s="31"/>
      <c r="C726" s="31"/>
      <c r="D726" s="31"/>
      <c r="E726" s="31"/>
      <c r="F726" s="31"/>
      <c r="G726" s="31"/>
      <c r="H726" s="31"/>
      <c r="I726" s="31"/>
      <c r="J726" s="31"/>
      <c r="K726" s="31"/>
      <c r="L726" s="31"/>
      <c r="M726" s="31"/>
      <c r="N726" s="31"/>
      <c r="O726" s="31"/>
      <c r="P726" s="31"/>
      <c r="Q726" s="31"/>
      <c r="R726" s="31"/>
      <c r="S726" s="31"/>
      <c r="T726" s="31"/>
      <c r="U726" s="31"/>
      <c r="V726" s="31"/>
      <c r="W726" s="31"/>
      <c r="X726" s="31"/>
      <c r="Y726" s="31"/>
      <c r="Z726" s="31"/>
      <c r="AA726" s="31"/>
      <c r="AB726" s="31"/>
      <c r="AC726" s="31"/>
    </row>
    <row r="727" spans="1:29" ht="15.75" hidden="1">
      <c r="A727" s="31"/>
      <c r="B727" s="31"/>
      <c r="C727" s="31"/>
      <c r="D727" s="31"/>
      <c r="E727" s="31"/>
      <c r="F727" s="31"/>
      <c r="G727" s="31"/>
      <c r="H727" s="31"/>
      <c r="I727" s="31"/>
      <c r="J727" s="31"/>
      <c r="K727" s="31"/>
      <c r="L727" s="31"/>
      <c r="M727" s="31"/>
      <c r="N727" s="31"/>
      <c r="O727" s="31"/>
      <c r="P727" s="31"/>
      <c r="Q727" s="31"/>
      <c r="R727" s="31"/>
      <c r="S727" s="31"/>
      <c r="T727" s="31"/>
      <c r="U727" s="31"/>
      <c r="V727" s="31"/>
      <c r="W727" s="31"/>
      <c r="X727" s="31"/>
      <c r="Y727" s="31"/>
      <c r="Z727" s="31"/>
      <c r="AA727" s="31"/>
      <c r="AB727" s="31"/>
      <c r="AC727" s="31"/>
    </row>
    <row r="728" spans="1:29" ht="15.75" hidden="1">
      <c r="A728" s="31"/>
      <c r="B728" s="31"/>
      <c r="C728" s="31"/>
      <c r="D728" s="31"/>
      <c r="E728" s="31"/>
      <c r="F728" s="31"/>
      <c r="G728" s="31"/>
      <c r="H728" s="31"/>
      <c r="I728" s="31"/>
      <c r="J728" s="31"/>
      <c r="K728" s="31"/>
      <c r="L728" s="31"/>
      <c r="M728" s="31"/>
      <c r="N728" s="31"/>
      <c r="O728" s="31"/>
      <c r="P728" s="31"/>
      <c r="Q728" s="31"/>
      <c r="R728" s="31"/>
      <c r="S728" s="31"/>
      <c r="T728" s="31"/>
      <c r="U728" s="31"/>
      <c r="V728" s="31"/>
      <c r="W728" s="31"/>
      <c r="X728" s="31"/>
      <c r="Y728" s="31"/>
      <c r="Z728" s="31"/>
      <c r="AA728" s="31"/>
      <c r="AB728" s="31"/>
      <c r="AC728" s="31"/>
    </row>
    <row r="729" spans="1:29" ht="15.75" hidden="1">
      <c r="A729" s="31"/>
      <c r="B729" s="31"/>
      <c r="C729" s="31"/>
      <c r="D729" s="31"/>
      <c r="E729" s="31"/>
      <c r="F729" s="31"/>
      <c r="G729" s="31"/>
      <c r="H729" s="31"/>
      <c r="I729" s="31"/>
      <c r="J729" s="31"/>
      <c r="K729" s="31"/>
      <c r="L729" s="31"/>
      <c r="M729" s="31"/>
      <c r="N729" s="31"/>
      <c r="O729" s="31"/>
      <c r="P729" s="31"/>
      <c r="Q729" s="31"/>
      <c r="R729" s="31"/>
      <c r="S729" s="31"/>
      <c r="T729" s="31"/>
      <c r="U729" s="31"/>
      <c r="V729" s="31"/>
      <c r="W729" s="31"/>
      <c r="X729" s="31"/>
      <c r="Y729" s="31"/>
      <c r="Z729" s="31"/>
      <c r="AA729" s="31"/>
      <c r="AB729" s="31"/>
      <c r="AC729" s="31"/>
    </row>
    <row r="730" spans="1:29" ht="15.75" hidden="1">
      <c r="A730" s="31"/>
      <c r="B730" s="31"/>
      <c r="C730" s="31"/>
      <c r="D730" s="31"/>
      <c r="E730" s="31"/>
      <c r="F730" s="31"/>
      <c r="G730" s="31"/>
      <c r="H730" s="31"/>
      <c r="I730" s="31"/>
      <c r="J730" s="31"/>
      <c r="K730" s="31"/>
      <c r="L730" s="31"/>
      <c r="M730" s="31"/>
      <c r="N730" s="31"/>
      <c r="O730" s="31"/>
      <c r="P730" s="31"/>
      <c r="Q730" s="31"/>
      <c r="R730" s="31"/>
      <c r="S730" s="31"/>
      <c r="T730" s="31"/>
      <c r="U730" s="31"/>
      <c r="V730" s="31"/>
      <c r="W730" s="31"/>
      <c r="X730" s="31"/>
      <c r="Y730" s="31"/>
      <c r="Z730" s="31"/>
      <c r="AA730" s="31"/>
      <c r="AB730" s="31"/>
      <c r="AC730" s="31"/>
    </row>
    <row r="731" spans="1:29" ht="15.75" hidden="1">
      <c r="A731" s="31"/>
      <c r="B731" s="31"/>
      <c r="C731" s="31"/>
      <c r="D731" s="31"/>
      <c r="E731" s="31"/>
      <c r="F731" s="31"/>
      <c r="G731" s="31"/>
      <c r="H731" s="31"/>
      <c r="I731" s="31"/>
      <c r="J731" s="31"/>
      <c r="K731" s="31"/>
      <c r="L731" s="31"/>
      <c r="M731" s="31"/>
      <c r="N731" s="31"/>
      <c r="O731" s="31"/>
      <c r="P731" s="31"/>
      <c r="Q731" s="31"/>
      <c r="R731" s="31"/>
      <c r="S731" s="31"/>
      <c r="T731" s="31"/>
      <c r="U731" s="31"/>
      <c r="V731" s="31"/>
      <c r="W731" s="31"/>
      <c r="X731" s="31"/>
      <c r="Y731" s="31"/>
      <c r="Z731" s="31"/>
      <c r="AA731" s="31"/>
      <c r="AB731" s="31"/>
      <c r="AC731" s="31"/>
    </row>
    <row r="732" spans="1:29" ht="15.75" hidden="1">
      <c r="A732" s="31"/>
      <c r="B732" s="31"/>
      <c r="C732" s="31"/>
      <c r="D732" s="31"/>
      <c r="E732" s="31"/>
      <c r="F732" s="31"/>
      <c r="G732" s="31"/>
      <c r="H732" s="31"/>
      <c r="I732" s="31"/>
      <c r="J732" s="31"/>
      <c r="K732" s="31"/>
      <c r="L732" s="31"/>
      <c r="M732" s="31"/>
      <c r="N732" s="31"/>
      <c r="O732" s="31"/>
      <c r="P732" s="31"/>
      <c r="Q732" s="31"/>
      <c r="R732" s="31"/>
      <c r="S732" s="31"/>
      <c r="T732" s="31"/>
      <c r="U732" s="31"/>
      <c r="V732" s="31"/>
      <c r="W732" s="31"/>
      <c r="X732" s="31"/>
      <c r="Y732" s="31"/>
      <c r="Z732" s="31"/>
      <c r="AA732" s="31"/>
      <c r="AB732" s="31"/>
      <c r="AC732" s="31"/>
    </row>
    <row r="733" spans="1:29" ht="15.75" hidden="1">
      <c r="A733" s="31"/>
      <c r="B733" s="31"/>
      <c r="C733" s="31"/>
      <c r="D733" s="31"/>
      <c r="E733" s="31"/>
      <c r="F733" s="31"/>
      <c r="G733" s="31"/>
      <c r="H733" s="31"/>
      <c r="I733" s="31"/>
      <c r="J733" s="31"/>
      <c r="K733" s="31"/>
      <c r="L733" s="31"/>
      <c r="M733" s="31"/>
      <c r="N733" s="31"/>
      <c r="O733" s="31"/>
      <c r="P733" s="31"/>
      <c r="Q733" s="31"/>
      <c r="R733" s="31"/>
      <c r="S733" s="31"/>
      <c r="T733" s="31"/>
      <c r="U733" s="31"/>
      <c r="V733" s="31"/>
      <c r="W733" s="31"/>
      <c r="X733" s="31"/>
      <c r="Y733" s="31"/>
      <c r="Z733" s="31"/>
      <c r="AA733" s="31"/>
      <c r="AB733" s="31"/>
      <c r="AC733" s="31"/>
    </row>
    <row r="734" spans="1:29" ht="15.75" hidden="1">
      <c r="A734" s="31"/>
      <c r="B734" s="31"/>
      <c r="C734" s="31"/>
      <c r="D734" s="31"/>
      <c r="E734" s="31"/>
      <c r="F734" s="31"/>
      <c r="G734" s="31"/>
      <c r="H734" s="31"/>
      <c r="I734" s="31"/>
      <c r="J734" s="31"/>
      <c r="K734" s="31"/>
      <c r="L734" s="31"/>
      <c r="M734" s="31"/>
      <c r="N734" s="31"/>
      <c r="O734" s="31"/>
      <c r="P734" s="31"/>
      <c r="Q734" s="31"/>
      <c r="R734" s="31"/>
      <c r="S734" s="31"/>
      <c r="T734" s="31"/>
      <c r="U734" s="31"/>
      <c r="V734" s="31"/>
      <c r="W734" s="31"/>
      <c r="X734" s="31"/>
      <c r="Y734" s="31"/>
      <c r="Z734" s="31"/>
      <c r="AA734" s="31"/>
      <c r="AB734" s="31"/>
      <c r="AC734" s="31"/>
    </row>
    <row r="735" spans="1:29" ht="15.75" hidden="1">
      <c r="A735" s="31"/>
      <c r="B735" s="31"/>
      <c r="C735" s="31"/>
      <c r="D735" s="31"/>
      <c r="E735" s="31"/>
      <c r="F735" s="31"/>
      <c r="G735" s="31"/>
      <c r="H735" s="31"/>
      <c r="I735" s="31"/>
      <c r="J735" s="31"/>
      <c r="K735" s="31"/>
      <c r="L735" s="31"/>
      <c r="M735" s="31"/>
      <c r="N735" s="31"/>
      <c r="O735" s="31"/>
      <c r="P735" s="31"/>
      <c r="Q735" s="31"/>
      <c r="R735" s="31"/>
      <c r="S735" s="31"/>
      <c r="T735" s="31"/>
      <c r="U735" s="31"/>
      <c r="V735" s="31"/>
      <c r="W735" s="31"/>
      <c r="X735" s="31"/>
      <c r="Y735" s="31"/>
      <c r="Z735" s="31"/>
      <c r="AA735" s="31"/>
      <c r="AB735" s="31"/>
      <c r="AC735" s="31"/>
    </row>
    <row r="736" spans="1:29" ht="15.75" hidden="1">
      <c r="A736" s="31"/>
      <c r="B736" s="31"/>
      <c r="C736" s="31"/>
      <c r="D736" s="31"/>
      <c r="E736" s="31"/>
      <c r="F736" s="31"/>
      <c r="G736" s="31"/>
      <c r="H736" s="31"/>
      <c r="I736" s="31"/>
      <c r="J736" s="31"/>
      <c r="K736" s="31"/>
      <c r="L736" s="31"/>
      <c r="M736" s="31"/>
      <c r="N736" s="31"/>
      <c r="O736" s="31"/>
      <c r="P736" s="31"/>
      <c r="Q736" s="31"/>
      <c r="R736" s="31"/>
      <c r="S736" s="31"/>
      <c r="T736" s="31"/>
      <c r="U736" s="31"/>
      <c r="V736" s="31"/>
      <c r="W736" s="31"/>
      <c r="X736" s="31"/>
      <c r="Y736" s="31"/>
      <c r="Z736" s="31"/>
      <c r="AA736" s="31"/>
      <c r="AB736" s="31"/>
      <c r="AC736" s="31"/>
    </row>
    <row r="737" spans="1:29" ht="15.75" hidden="1">
      <c r="A737" s="31"/>
      <c r="B737" s="31"/>
      <c r="C737" s="31"/>
      <c r="D737" s="31"/>
      <c r="E737" s="31"/>
      <c r="F737" s="31"/>
      <c r="G737" s="31"/>
      <c r="H737" s="31"/>
      <c r="I737" s="31"/>
      <c r="J737" s="31"/>
      <c r="K737" s="31"/>
      <c r="L737" s="31"/>
      <c r="M737" s="31"/>
      <c r="N737" s="31"/>
      <c r="O737" s="31"/>
      <c r="P737" s="31"/>
      <c r="Q737" s="31"/>
      <c r="R737" s="31"/>
      <c r="S737" s="31"/>
      <c r="T737" s="31"/>
      <c r="U737" s="31"/>
      <c r="V737" s="31"/>
      <c r="W737" s="31"/>
      <c r="X737" s="31"/>
      <c r="Y737" s="31"/>
      <c r="Z737" s="31"/>
      <c r="AA737" s="31"/>
      <c r="AB737" s="31"/>
      <c r="AC737" s="31"/>
    </row>
    <row r="738" spans="1:29" ht="15.75" hidden="1">
      <c r="A738" s="31"/>
      <c r="B738" s="31"/>
      <c r="C738" s="31"/>
      <c r="D738" s="31"/>
      <c r="E738" s="31"/>
      <c r="F738" s="31"/>
      <c r="G738" s="31"/>
      <c r="H738" s="31"/>
      <c r="I738" s="31"/>
      <c r="J738" s="31"/>
      <c r="K738" s="31"/>
      <c r="L738" s="31"/>
      <c r="M738" s="31"/>
      <c r="N738" s="31"/>
      <c r="O738" s="31"/>
      <c r="P738" s="31"/>
      <c r="Q738" s="31"/>
      <c r="R738" s="31"/>
      <c r="S738" s="31"/>
      <c r="T738" s="31"/>
      <c r="U738" s="31"/>
      <c r="V738" s="31"/>
      <c r="W738" s="31"/>
      <c r="X738" s="31"/>
      <c r="Y738" s="31"/>
      <c r="Z738" s="31"/>
      <c r="AA738" s="31"/>
      <c r="AB738" s="31"/>
      <c r="AC738" s="31"/>
    </row>
    <row r="739" spans="1:29" ht="15.75" hidden="1">
      <c r="A739" s="31"/>
      <c r="B739" s="31"/>
      <c r="C739" s="31"/>
      <c r="D739" s="31"/>
      <c r="E739" s="31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1"/>
      <c r="Q739" s="31"/>
      <c r="R739" s="31"/>
      <c r="S739" s="31"/>
      <c r="T739" s="31"/>
      <c r="U739" s="31"/>
      <c r="V739" s="31"/>
      <c r="W739" s="31"/>
      <c r="X739" s="31"/>
      <c r="Y739" s="31"/>
      <c r="Z739" s="31"/>
      <c r="AA739" s="31"/>
      <c r="AB739" s="31"/>
      <c r="AC739" s="31"/>
    </row>
    <row r="740" spans="1:29" ht="15.75" hidden="1">
      <c r="A740" s="31"/>
      <c r="B740" s="31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1"/>
      <c r="Q740" s="31"/>
      <c r="R740" s="31"/>
      <c r="S740" s="31"/>
      <c r="T740" s="31"/>
      <c r="U740" s="31"/>
      <c r="V740" s="31"/>
      <c r="W740" s="31"/>
      <c r="X740" s="31"/>
      <c r="Y740" s="31"/>
      <c r="Z740" s="31"/>
      <c r="AA740" s="31"/>
      <c r="AB740" s="31"/>
      <c r="AC740" s="31"/>
    </row>
    <row r="741" spans="1:29" ht="15.75" hidden="1">
      <c r="A741" s="31"/>
      <c r="B741" s="31"/>
      <c r="C741" s="31"/>
      <c r="D741" s="31"/>
      <c r="E741" s="31"/>
      <c r="F741" s="31"/>
      <c r="G741" s="31"/>
      <c r="H741" s="31"/>
      <c r="I741" s="31"/>
      <c r="J741" s="31"/>
      <c r="K741" s="31"/>
      <c r="L741" s="31"/>
      <c r="M741" s="31"/>
      <c r="N741" s="31"/>
      <c r="O741" s="31"/>
      <c r="P741" s="31"/>
      <c r="Q741" s="31"/>
      <c r="R741" s="31"/>
      <c r="S741" s="31"/>
      <c r="T741" s="31"/>
      <c r="U741" s="31"/>
      <c r="V741" s="31"/>
      <c r="W741" s="31"/>
      <c r="X741" s="31"/>
      <c r="Y741" s="31"/>
      <c r="Z741" s="31"/>
      <c r="AA741" s="31"/>
      <c r="AB741" s="31"/>
      <c r="AC741" s="31"/>
    </row>
    <row r="742" spans="1:29" ht="15.75" hidden="1">
      <c r="A742" s="31"/>
      <c r="B742" s="31"/>
      <c r="C742" s="31"/>
      <c r="D742" s="31"/>
      <c r="E742" s="31"/>
      <c r="F742" s="31"/>
      <c r="G742" s="31"/>
      <c r="H742" s="31"/>
      <c r="I742" s="31"/>
      <c r="J742" s="31"/>
      <c r="K742" s="31"/>
      <c r="L742" s="31"/>
      <c r="M742" s="31"/>
      <c r="N742" s="31"/>
      <c r="O742" s="31"/>
      <c r="P742" s="31"/>
      <c r="Q742" s="31"/>
      <c r="R742" s="31"/>
      <c r="S742" s="31"/>
      <c r="T742" s="31"/>
      <c r="U742" s="31"/>
      <c r="V742" s="31"/>
      <c r="W742" s="31"/>
      <c r="X742" s="31"/>
      <c r="Y742" s="31"/>
      <c r="Z742" s="31"/>
      <c r="AA742" s="31"/>
      <c r="AB742" s="31"/>
      <c r="AC742" s="31"/>
    </row>
    <row r="743" spans="1:29" ht="15.75" hidden="1">
      <c r="A743" s="31"/>
      <c r="B743" s="31"/>
      <c r="C743" s="31"/>
      <c r="D743" s="31"/>
      <c r="E743" s="31"/>
      <c r="F743" s="31"/>
      <c r="G743" s="31"/>
      <c r="H743" s="31"/>
      <c r="I743" s="31"/>
      <c r="J743" s="31"/>
      <c r="K743" s="31"/>
      <c r="L743" s="31"/>
      <c r="M743" s="31"/>
      <c r="N743" s="31"/>
      <c r="O743" s="31"/>
      <c r="P743" s="31"/>
      <c r="Q743" s="31"/>
      <c r="R743" s="31"/>
      <c r="S743" s="31"/>
      <c r="T743" s="31"/>
      <c r="U743" s="31"/>
      <c r="V743" s="31"/>
      <c r="W743" s="31"/>
      <c r="X743" s="31"/>
      <c r="Y743" s="31"/>
      <c r="Z743" s="31"/>
      <c r="AA743" s="31"/>
      <c r="AB743" s="31"/>
      <c r="AC743" s="31"/>
    </row>
    <row r="744" spans="1:29" ht="15.75" hidden="1">
      <c r="A744" s="31"/>
      <c r="B744" s="31"/>
      <c r="C744" s="31"/>
      <c r="D744" s="31"/>
      <c r="E744" s="31"/>
      <c r="F744" s="31"/>
      <c r="G744" s="31"/>
      <c r="H744" s="31"/>
      <c r="I744" s="31"/>
      <c r="J744" s="31"/>
      <c r="K744" s="31"/>
      <c r="L744" s="31"/>
      <c r="M744" s="31"/>
      <c r="N744" s="31"/>
      <c r="O744" s="31"/>
      <c r="P744" s="31"/>
      <c r="Q744" s="31"/>
      <c r="R744" s="31"/>
      <c r="S744" s="31"/>
      <c r="T744" s="31"/>
      <c r="U744" s="31"/>
      <c r="V744" s="31"/>
      <c r="W744" s="31"/>
      <c r="X744" s="31"/>
      <c r="Y744" s="31"/>
      <c r="Z744" s="31"/>
      <c r="AA744" s="31"/>
      <c r="AB744" s="31"/>
      <c r="AC744" s="31"/>
    </row>
    <row r="745" spans="1:29" ht="15.75" hidden="1">
      <c r="A745" s="31"/>
      <c r="B745" s="31"/>
      <c r="C745" s="31"/>
      <c r="D745" s="31"/>
      <c r="E745" s="31"/>
      <c r="F745" s="31"/>
      <c r="G745" s="31"/>
      <c r="H745" s="31"/>
      <c r="I745" s="31"/>
      <c r="J745" s="31"/>
      <c r="K745" s="31"/>
      <c r="L745" s="31"/>
      <c r="M745" s="31"/>
      <c r="N745" s="31"/>
      <c r="O745" s="31"/>
      <c r="P745" s="31"/>
      <c r="Q745" s="31"/>
      <c r="R745" s="31"/>
      <c r="S745" s="31"/>
      <c r="T745" s="31"/>
      <c r="U745" s="31"/>
      <c r="V745" s="31"/>
      <c r="W745" s="31"/>
      <c r="X745" s="31"/>
      <c r="Y745" s="31"/>
      <c r="Z745" s="31"/>
      <c r="AA745" s="31"/>
      <c r="AB745" s="31"/>
      <c r="AC745" s="31"/>
    </row>
    <row r="746" spans="1:29" ht="15.75" hidden="1">
      <c r="A746" s="31"/>
      <c r="B746" s="31"/>
      <c r="C746" s="31"/>
      <c r="D746" s="31"/>
      <c r="E746" s="31"/>
      <c r="F746" s="31"/>
      <c r="G746" s="31"/>
      <c r="H746" s="31"/>
      <c r="I746" s="31"/>
      <c r="J746" s="31"/>
      <c r="K746" s="31"/>
      <c r="L746" s="31"/>
      <c r="M746" s="31"/>
      <c r="N746" s="31"/>
      <c r="O746" s="31"/>
      <c r="P746" s="31"/>
      <c r="Q746" s="31"/>
      <c r="R746" s="31"/>
      <c r="S746" s="31"/>
      <c r="T746" s="31"/>
      <c r="U746" s="31"/>
      <c r="V746" s="31"/>
      <c r="W746" s="31"/>
      <c r="X746" s="31"/>
      <c r="Y746" s="31"/>
      <c r="Z746" s="31"/>
      <c r="AA746" s="31"/>
      <c r="AB746" s="31"/>
      <c r="AC746" s="31"/>
    </row>
    <row r="747" spans="1:29" ht="15.75" hidden="1">
      <c r="A747" s="31"/>
      <c r="B747" s="31"/>
      <c r="C747" s="31"/>
      <c r="D747" s="31"/>
      <c r="E747" s="31"/>
      <c r="F747" s="31"/>
      <c r="G747" s="31"/>
      <c r="H747" s="31"/>
      <c r="I747" s="31"/>
      <c r="J747" s="31"/>
      <c r="K747" s="31"/>
      <c r="L747" s="31"/>
      <c r="M747" s="31"/>
      <c r="N747" s="31"/>
      <c r="O747" s="31"/>
      <c r="P747" s="31"/>
      <c r="Q747" s="31"/>
      <c r="R747" s="31"/>
      <c r="S747" s="31"/>
      <c r="T747" s="31"/>
      <c r="U747" s="31"/>
      <c r="V747" s="31"/>
      <c r="W747" s="31"/>
      <c r="X747" s="31"/>
      <c r="Y747" s="31"/>
      <c r="Z747" s="31"/>
      <c r="AA747" s="31"/>
      <c r="AB747" s="31"/>
      <c r="AC747" s="31"/>
    </row>
    <row r="748" spans="1:29" ht="15.75" hidden="1">
      <c r="A748" s="31"/>
      <c r="B748" s="31"/>
      <c r="C748" s="31"/>
      <c r="D748" s="31"/>
      <c r="E748" s="31"/>
      <c r="F748" s="31"/>
      <c r="G748" s="31"/>
      <c r="H748" s="31"/>
      <c r="I748" s="31"/>
      <c r="J748" s="31"/>
      <c r="K748" s="31"/>
      <c r="L748" s="31"/>
      <c r="M748" s="31"/>
      <c r="N748" s="31"/>
      <c r="O748" s="31"/>
      <c r="P748" s="31"/>
      <c r="Q748" s="31"/>
      <c r="R748" s="31"/>
      <c r="S748" s="31"/>
      <c r="T748" s="31"/>
      <c r="U748" s="31"/>
      <c r="V748" s="31"/>
      <c r="W748" s="31"/>
      <c r="X748" s="31"/>
      <c r="Y748" s="31"/>
      <c r="Z748" s="31"/>
      <c r="AA748" s="31"/>
      <c r="AB748" s="31"/>
      <c r="AC748" s="31"/>
    </row>
    <row r="749" spans="1:29" ht="15.75" hidden="1">
      <c r="A749" s="31"/>
      <c r="B749" s="31"/>
      <c r="C749" s="31"/>
      <c r="D749" s="31"/>
      <c r="E749" s="31"/>
      <c r="F749" s="31"/>
      <c r="G749" s="31"/>
      <c r="H749" s="31"/>
      <c r="I749" s="31"/>
      <c r="J749" s="31"/>
      <c r="K749" s="31"/>
      <c r="L749" s="31"/>
      <c r="M749" s="31"/>
      <c r="N749" s="31"/>
      <c r="O749" s="31"/>
      <c r="P749" s="31"/>
      <c r="Q749" s="31"/>
      <c r="R749" s="31"/>
      <c r="S749" s="31"/>
      <c r="T749" s="31"/>
      <c r="U749" s="31"/>
      <c r="V749" s="31"/>
      <c r="W749" s="31"/>
      <c r="X749" s="31"/>
      <c r="Y749" s="31"/>
      <c r="Z749" s="31"/>
      <c r="AA749" s="31"/>
      <c r="AB749" s="31"/>
      <c r="AC749" s="31"/>
    </row>
    <row r="750" spans="1:29" ht="15.75" hidden="1">
      <c r="A750" s="31"/>
      <c r="B750" s="31"/>
      <c r="C750" s="31"/>
      <c r="D750" s="31"/>
      <c r="E750" s="31"/>
      <c r="F750" s="31"/>
      <c r="G750" s="31"/>
      <c r="H750" s="31"/>
      <c r="I750" s="31"/>
      <c r="J750" s="31"/>
      <c r="K750" s="31"/>
      <c r="L750" s="31"/>
      <c r="M750" s="31"/>
      <c r="N750" s="31"/>
      <c r="O750" s="31"/>
      <c r="P750" s="31"/>
      <c r="Q750" s="31"/>
      <c r="R750" s="31"/>
      <c r="S750" s="31"/>
      <c r="T750" s="31"/>
      <c r="U750" s="31"/>
      <c r="V750" s="31"/>
      <c r="W750" s="31"/>
      <c r="X750" s="31"/>
      <c r="Y750" s="31"/>
      <c r="Z750" s="31"/>
      <c r="AA750" s="31"/>
      <c r="AB750" s="31"/>
      <c r="AC750" s="31"/>
    </row>
    <row r="751" spans="1:29" ht="15.75" hidden="1">
      <c r="A751" s="31"/>
      <c r="B751" s="31"/>
      <c r="C751" s="31"/>
      <c r="D751" s="31"/>
      <c r="E751" s="31"/>
      <c r="F751" s="31"/>
      <c r="G751" s="31"/>
      <c r="H751" s="31"/>
      <c r="I751" s="31"/>
      <c r="J751" s="31"/>
      <c r="K751" s="31"/>
      <c r="L751" s="31"/>
      <c r="M751" s="31"/>
      <c r="N751" s="31"/>
      <c r="O751" s="31"/>
      <c r="P751" s="31"/>
      <c r="Q751" s="31"/>
      <c r="R751" s="31"/>
      <c r="S751" s="31"/>
      <c r="T751" s="31"/>
      <c r="U751" s="31"/>
      <c r="V751" s="31"/>
      <c r="W751" s="31"/>
      <c r="X751" s="31"/>
      <c r="Y751" s="31"/>
      <c r="Z751" s="31"/>
      <c r="AA751" s="31"/>
      <c r="AB751" s="31"/>
      <c r="AC751" s="31"/>
    </row>
    <row r="752" spans="1:29" ht="15.75" hidden="1">
      <c r="A752" s="31"/>
      <c r="B752" s="31"/>
      <c r="C752" s="31"/>
      <c r="D752" s="31"/>
      <c r="E752" s="31"/>
      <c r="F752" s="31"/>
      <c r="G752" s="31"/>
      <c r="H752" s="31"/>
      <c r="I752" s="31"/>
      <c r="J752" s="31"/>
      <c r="K752" s="31"/>
      <c r="L752" s="31"/>
      <c r="M752" s="31"/>
      <c r="N752" s="31"/>
      <c r="O752" s="31"/>
      <c r="P752" s="31"/>
      <c r="Q752" s="31"/>
      <c r="R752" s="31"/>
      <c r="S752" s="31"/>
      <c r="T752" s="31"/>
      <c r="U752" s="31"/>
      <c r="V752" s="31"/>
      <c r="W752" s="31"/>
      <c r="X752" s="31"/>
      <c r="Y752" s="31"/>
      <c r="Z752" s="31"/>
      <c r="AA752" s="31"/>
      <c r="AB752" s="31"/>
      <c r="AC752" s="31"/>
    </row>
    <row r="753" spans="1:29" ht="15.75" hidden="1">
      <c r="A753" s="31"/>
      <c r="B753" s="31"/>
      <c r="C753" s="31"/>
      <c r="D753" s="31"/>
      <c r="E753" s="31"/>
      <c r="F753" s="31"/>
      <c r="G753" s="31"/>
      <c r="H753" s="31"/>
      <c r="I753" s="31"/>
      <c r="J753" s="31"/>
      <c r="K753" s="31"/>
      <c r="L753" s="31"/>
      <c r="M753" s="31"/>
      <c r="N753" s="31"/>
      <c r="O753" s="31"/>
      <c r="P753" s="31"/>
      <c r="Q753" s="31"/>
      <c r="R753" s="31"/>
      <c r="S753" s="31"/>
      <c r="T753" s="31"/>
      <c r="U753" s="31"/>
      <c r="V753" s="31"/>
      <c r="W753" s="31"/>
      <c r="X753" s="31"/>
      <c r="Y753" s="31"/>
      <c r="Z753" s="31"/>
      <c r="AA753" s="31"/>
      <c r="AB753" s="31"/>
      <c r="AC753" s="31"/>
    </row>
    <row r="754" spans="1:29" ht="15.75" hidden="1">
      <c r="A754" s="31"/>
      <c r="B754" s="31"/>
      <c r="C754" s="31"/>
      <c r="D754" s="31"/>
      <c r="E754" s="31"/>
      <c r="F754" s="31"/>
      <c r="G754" s="31"/>
      <c r="H754" s="31"/>
      <c r="I754" s="31"/>
      <c r="J754" s="31"/>
      <c r="K754" s="31"/>
      <c r="L754" s="31"/>
      <c r="M754" s="31"/>
      <c r="N754" s="31"/>
      <c r="O754" s="31"/>
      <c r="P754" s="31"/>
      <c r="Q754" s="31"/>
      <c r="R754" s="31"/>
      <c r="S754" s="31"/>
      <c r="T754" s="31"/>
      <c r="U754" s="31"/>
      <c r="V754" s="31"/>
      <c r="W754" s="31"/>
      <c r="X754" s="31"/>
      <c r="Y754" s="31"/>
      <c r="Z754" s="31"/>
      <c r="AA754" s="31"/>
      <c r="AB754" s="31"/>
      <c r="AC754" s="31"/>
    </row>
    <row r="755" spans="1:29" ht="15.75" hidden="1">
      <c r="A755" s="31"/>
      <c r="B755" s="31"/>
      <c r="C755" s="31"/>
      <c r="D755" s="31"/>
      <c r="E755" s="31"/>
      <c r="F755" s="31"/>
      <c r="G755" s="31"/>
      <c r="H755" s="31"/>
      <c r="I755" s="31"/>
      <c r="J755" s="31"/>
      <c r="K755" s="31"/>
      <c r="L755" s="31"/>
      <c r="M755" s="31"/>
      <c r="N755" s="31"/>
      <c r="O755" s="31"/>
      <c r="P755" s="31"/>
      <c r="Q755" s="31"/>
      <c r="R755" s="31"/>
      <c r="S755" s="31"/>
      <c r="T755" s="31"/>
      <c r="U755" s="31"/>
      <c r="V755" s="31"/>
      <c r="W755" s="31"/>
      <c r="X755" s="31"/>
      <c r="Y755" s="31"/>
      <c r="Z755" s="31"/>
      <c r="AA755" s="31"/>
      <c r="AB755" s="31"/>
      <c r="AC755" s="31"/>
    </row>
    <row r="756" spans="1:29" ht="15.75" hidden="1">
      <c r="A756" s="31"/>
      <c r="B756" s="31"/>
      <c r="C756" s="31"/>
      <c r="D756" s="31"/>
      <c r="E756" s="31"/>
      <c r="F756" s="31"/>
      <c r="G756" s="31"/>
      <c r="H756" s="31"/>
      <c r="I756" s="31"/>
      <c r="J756" s="31"/>
      <c r="K756" s="31"/>
      <c r="L756" s="31"/>
      <c r="M756" s="31"/>
      <c r="N756" s="31"/>
      <c r="O756" s="31"/>
      <c r="P756" s="31"/>
      <c r="Q756" s="31"/>
      <c r="R756" s="31"/>
      <c r="S756" s="31"/>
      <c r="T756" s="31"/>
      <c r="U756" s="31"/>
      <c r="V756" s="31"/>
      <c r="W756" s="31"/>
      <c r="X756" s="31"/>
      <c r="Y756" s="31"/>
      <c r="Z756" s="31"/>
      <c r="AA756" s="31"/>
      <c r="AB756" s="31"/>
      <c r="AC756" s="31"/>
    </row>
    <row r="757" spans="1:29" ht="15.75" hidden="1">
      <c r="A757" s="31"/>
      <c r="B757" s="31"/>
      <c r="C757" s="31"/>
      <c r="D757" s="31"/>
      <c r="E757" s="31"/>
      <c r="F757" s="31"/>
      <c r="G757" s="31"/>
      <c r="H757" s="31"/>
      <c r="I757" s="31"/>
      <c r="J757" s="31"/>
      <c r="K757" s="31"/>
      <c r="L757" s="31"/>
      <c r="M757" s="31"/>
      <c r="N757" s="31"/>
      <c r="O757" s="31"/>
      <c r="P757" s="31"/>
      <c r="Q757" s="31"/>
      <c r="R757" s="31"/>
      <c r="S757" s="31"/>
      <c r="T757" s="31"/>
      <c r="U757" s="31"/>
      <c r="V757" s="31"/>
      <c r="W757" s="31"/>
      <c r="X757" s="31"/>
      <c r="Y757" s="31"/>
      <c r="Z757" s="31"/>
      <c r="AA757" s="31"/>
      <c r="AB757" s="31"/>
      <c r="AC757" s="31"/>
    </row>
    <row r="758" spans="1:29" ht="15.75" hidden="1">
      <c r="A758" s="31"/>
      <c r="B758" s="31"/>
      <c r="C758" s="31"/>
      <c r="D758" s="31"/>
      <c r="E758" s="31"/>
      <c r="F758" s="31"/>
      <c r="G758" s="31"/>
      <c r="H758" s="31"/>
      <c r="I758" s="31"/>
      <c r="J758" s="31"/>
      <c r="K758" s="31"/>
      <c r="L758" s="31"/>
      <c r="M758" s="31"/>
      <c r="N758" s="31"/>
      <c r="O758" s="31"/>
      <c r="P758" s="31"/>
      <c r="Q758" s="31"/>
      <c r="R758" s="31"/>
      <c r="S758" s="31"/>
      <c r="T758" s="31"/>
      <c r="U758" s="31"/>
      <c r="V758" s="31"/>
      <c r="W758" s="31"/>
      <c r="X758" s="31"/>
      <c r="Y758" s="31"/>
      <c r="Z758" s="31"/>
      <c r="AA758" s="31"/>
      <c r="AB758" s="31"/>
      <c r="AC758" s="31"/>
    </row>
    <row r="759" spans="1:29" ht="15.75" hidden="1">
      <c r="A759" s="31"/>
      <c r="B759" s="31"/>
      <c r="C759" s="31"/>
      <c r="D759" s="31"/>
      <c r="E759" s="31"/>
      <c r="F759" s="31"/>
      <c r="G759" s="31"/>
      <c r="H759" s="31"/>
      <c r="I759" s="31"/>
      <c r="J759" s="31"/>
      <c r="K759" s="31"/>
      <c r="L759" s="31"/>
      <c r="M759" s="31"/>
      <c r="N759" s="31"/>
      <c r="O759" s="31"/>
      <c r="P759" s="31"/>
      <c r="Q759" s="31"/>
      <c r="R759" s="31"/>
      <c r="S759" s="31"/>
      <c r="T759" s="31"/>
      <c r="U759" s="31"/>
      <c r="V759" s="31"/>
      <c r="W759" s="31"/>
      <c r="X759" s="31"/>
      <c r="Y759" s="31"/>
      <c r="Z759" s="31"/>
      <c r="AA759" s="31"/>
      <c r="AB759" s="31"/>
      <c r="AC759" s="31"/>
    </row>
    <row r="760" spans="1:29" ht="15.75" hidden="1">
      <c r="A760" s="31"/>
      <c r="B760" s="31"/>
      <c r="C760" s="31"/>
      <c r="D760" s="31"/>
      <c r="E760" s="31"/>
      <c r="F760" s="31"/>
      <c r="G760" s="31"/>
      <c r="H760" s="31"/>
      <c r="I760" s="31"/>
      <c r="J760" s="31"/>
      <c r="K760" s="31"/>
      <c r="L760" s="31"/>
      <c r="M760" s="31"/>
      <c r="N760" s="31"/>
      <c r="O760" s="31"/>
      <c r="P760" s="31"/>
      <c r="Q760" s="31"/>
      <c r="R760" s="31"/>
      <c r="S760" s="31"/>
      <c r="T760" s="31"/>
      <c r="U760" s="31"/>
      <c r="V760" s="31"/>
      <c r="W760" s="31"/>
      <c r="X760" s="31"/>
      <c r="Y760" s="31"/>
      <c r="Z760" s="31"/>
      <c r="AA760" s="31"/>
      <c r="AB760" s="31"/>
      <c r="AC760" s="31"/>
    </row>
    <row r="761" spans="1:29" ht="15.75" hidden="1">
      <c r="A761" s="31"/>
      <c r="B761" s="31"/>
      <c r="C761" s="31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s="31"/>
      <c r="S761" s="31"/>
      <c r="T761" s="31"/>
      <c r="U761" s="31"/>
      <c r="V761" s="31"/>
      <c r="W761" s="31"/>
      <c r="X761" s="31"/>
      <c r="Y761" s="31"/>
      <c r="Z761" s="31"/>
      <c r="AA761" s="31"/>
      <c r="AB761" s="31"/>
      <c r="AC761" s="31"/>
    </row>
    <row r="762" spans="1:29" ht="15.75" hidden="1">
      <c r="A762" s="31"/>
      <c r="B762" s="31"/>
      <c r="C762" s="31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s="31"/>
      <c r="S762" s="31"/>
      <c r="T762" s="31"/>
      <c r="U762" s="31"/>
      <c r="V762" s="31"/>
      <c r="W762" s="31"/>
      <c r="X762" s="31"/>
      <c r="Y762" s="31"/>
      <c r="Z762" s="31"/>
      <c r="AA762" s="31"/>
      <c r="AB762" s="31"/>
      <c r="AC762" s="31"/>
    </row>
    <row r="763" spans="1:29" ht="15.75" hidden="1">
      <c r="A763" s="31"/>
      <c r="B763" s="31"/>
      <c r="C763" s="31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s="31"/>
      <c r="S763" s="31"/>
      <c r="T763" s="31"/>
      <c r="U763" s="31"/>
      <c r="V763" s="31"/>
      <c r="W763" s="31"/>
      <c r="X763" s="31"/>
      <c r="Y763" s="31"/>
      <c r="Z763" s="31"/>
      <c r="AA763" s="31"/>
      <c r="AB763" s="31"/>
      <c r="AC763" s="31"/>
    </row>
    <row r="764" spans="1:29" ht="15.75" hidden="1">
      <c r="A764" s="31"/>
      <c r="B764" s="31"/>
      <c r="C764" s="31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s="31"/>
      <c r="S764" s="31"/>
      <c r="T764" s="31"/>
      <c r="U764" s="31"/>
      <c r="V764" s="31"/>
      <c r="W764" s="31"/>
      <c r="X764" s="31"/>
      <c r="Y764" s="31"/>
      <c r="Z764" s="31"/>
      <c r="AA764" s="31"/>
      <c r="AB764" s="31"/>
      <c r="AC764" s="31"/>
    </row>
    <row r="765" spans="1:29" ht="15.75" hidden="1">
      <c r="A765" s="31"/>
      <c r="B765" s="31"/>
      <c r="C765" s="31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s="31"/>
      <c r="S765" s="31"/>
      <c r="T765" s="31"/>
      <c r="U765" s="31"/>
      <c r="V765" s="31"/>
      <c r="W765" s="31"/>
      <c r="X765" s="31"/>
      <c r="Y765" s="31"/>
      <c r="Z765" s="31"/>
      <c r="AA765" s="31"/>
      <c r="AB765" s="31"/>
      <c r="AC765" s="31"/>
    </row>
    <row r="766" spans="1:29" ht="15.75" hidden="1">
      <c r="A766" s="31"/>
      <c r="B766" s="31"/>
      <c r="C766" s="31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s="31"/>
      <c r="S766" s="31"/>
      <c r="T766" s="31"/>
      <c r="U766" s="31"/>
      <c r="V766" s="31"/>
      <c r="W766" s="31"/>
      <c r="X766" s="31"/>
      <c r="Y766" s="31"/>
      <c r="Z766" s="31"/>
      <c r="AA766" s="31"/>
      <c r="AB766" s="31"/>
      <c r="AC766" s="31"/>
    </row>
    <row r="767" spans="1:29" ht="15.75" hidden="1">
      <c r="A767" s="31"/>
      <c r="B767" s="31"/>
      <c r="C767" s="31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s="31"/>
      <c r="S767" s="31"/>
      <c r="T767" s="31"/>
      <c r="U767" s="31"/>
      <c r="V767" s="31"/>
      <c r="W767" s="31"/>
      <c r="X767" s="31"/>
      <c r="Y767" s="31"/>
      <c r="Z767" s="31"/>
      <c r="AA767" s="31"/>
      <c r="AB767" s="31"/>
      <c r="AC767" s="31"/>
    </row>
    <row r="768" spans="1:29" ht="15.75" hidden="1">
      <c r="A768" s="31"/>
      <c r="B768" s="31"/>
      <c r="C768" s="31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s="31"/>
      <c r="S768" s="31"/>
      <c r="T768" s="31"/>
      <c r="U768" s="31"/>
      <c r="V768" s="31"/>
      <c r="W768" s="31"/>
      <c r="X768" s="31"/>
      <c r="Y768" s="31"/>
      <c r="Z768" s="31"/>
      <c r="AA768" s="31"/>
      <c r="AB768" s="31"/>
      <c r="AC768" s="31"/>
    </row>
    <row r="769" spans="1:29" ht="15.75" hidden="1">
      <c r="A769" s="31"/>
      <c r="B769" s="31"/>
      <c r="C769" s="31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s="31"/>
      <c r="S769" s="31"/>
      <c r="T769" s="31"/>
      <c r="U769" s="31"/>
      <c r="V769" s="31"/>
      <c r="W769" s="31"/>
      <c r="X769" s="31"/>
      <c r="Y769" s="31"/>
      <c r="Z769" s="31"/>
      <c r="AA769" s="31"/>
      <c r="AB769" s="31"/>
      <c r="AC769" s="31"/>
    </row>
    <row r="770" spans="1:29" ht="15.75" hidden="1">
      <c r="A770" s="31"/>
      <c r="B770" s="31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s="31"/>
      <c r="S770" s="31"/>
      <c r="T770" s="31"/>
      <c r="U770" s="31"/>
      <c r="V770" s="31"/>
      <c r="W770" s="31"/>
      <c r="X770" s="31"/>
      <c r="Y770" s="31"/>
      <c r="Z770" s="31"/>
      <c r="AA770" s="31"/>
      <c r="AB770" s="31"/>
      <c r="AC770" s="31"/>
    </row>
    <row r="771" spans="1:29" ht="15.75" hidden="1">
      <c r="A771" s="31"/>
      <c r="B771" s="31"/>
      <c r="C771" s="31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s="31"/>
      <c r="S771" s="31"/>
      <c r="T771" s="31"/>
      <c r="U771" s="31"/>
      <c r="V771" s="31"/>
      <c r="W771" s="31"/>
      <c r="X771" s="31"/>
      <c r="Y771" s="31"/>
      <c r="Z771" s="31"/>
      <c r="AA771" s="31"/>
      <c r="AB771" s="31"/>
      <c r="AC771" s="31"/>
    </row>
    <row r="772" spans="1:29" ht="15.75" hidden="1">
      <c r="A772" s="31"/>
      <c r="B772" s="31"/>
      <c r="C772" s="31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s="31"/>
      <c r="S772" s="31"/>
      <c r="T772" s="31"/>
      <c r="U772" s="31"/>
      <c r="V772" s="31"/>
      <c r="W772" s="31"/>
      <c r="X772" s="31"/>
      <c r="Y772" s="31"/>
      <c r="Z772" s="31"/>
      <c r="AA772" s="31"/>
      <c r="AB772" s="31"/>
      <c r="AC772" s="31"/>
    </row>
    <row r="773" spans="1:29" ht="15.75" hidden="1">
      <c r="A773" s="31"/>
      <c r="B773" s="31"/>
      <c r="C773" s="31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s="31"/>
      <c r="S773" s="31"/>
      <c r="T773" s="31"/>
      <c r="U773" s="31"/>
      <c r="V773" s="31"/>
      <c r="W773" s="31"/>
      <c r="X773" s="31"/>
      <c r="Y773" s="31"/>
      <c r="Z773" s="31"/>
      <c r="AA773" s="31"/>
      <c r="AB773" s="31"/>
      <c r="AC773" s="31"/>
    </row>
    <row r="774" spans="1:29" ht="15.75" hidden="1">
      <c r="A774" s="31"/>
      <c r="B774" s="31"/>
      <c r="C774" s="31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s="31"/>
      <c r="S774" s="31"/>
      <c r="T774" s="31"/>
      <c r="U774" s="31"/>
      <c r="V774" s="31"/>
      <c r="W774" s="31"/>
      <c r="X774" s="31"/>
      <c r="Y774" s="31"/>
      <c r="Z774" s="31"/>
      <c r="AA774" s="31"/>
      <c r="AB774" s="31"/>
      <c r="AC774" s="31"/>
    </row>
    <row r="775" spans="1:29" ht="15.75" hidden="1">
      <c r="A775" s="31"/>
      <c r="B775" s="31"/>
      <c r="C775" s="31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s="31"/>
      <c r="S775" s="31"/>
      <c r="T775" s="31"/>
      <c r="U775" s="31"/>
      <c r="V775" s="31"/>
      <c r="W775" s="31"/>
      <c r="X775" s="31"/>
      <c r="Y775" s="31"/>
      <c r="Z775" s="31"/>
      <c r="AA775" s="31"/>
      <c r="AB775" s="31"/>
      <c r="AC775" s="31"/>
    </row>
    <row r="776" spans="1:29" ht="15.75" hidden="1">
      <c r="A776" s="31"/>
      <c r="B776" s="31"/>
      <c r="C776" s="31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s="31"/>
      <c r="S776" s="31"/>
      <c r="T776" s="31"/>
      <c r="U776" s="31"/>
      <c r="V776" s="31"/>
      <c r="W776" s="31"/>
      <c r="X776" s="31"/>
      <c r="Y776" s="31"/>
      <c r="Z776" s="31"/>
      <c r="AA776" s="31"/>
      <c r="AB776" s="31"/>
      <c r="AC776" s="31"/>
    </row>
    <row r="777" spans="1:29" ht="15.75" hidden="1">
      <c r="A777" s="31"/>
      <c r="B777" s="31"/>
      <c r="C777" s="31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s="31"/>
      <c r="S777" s="31"/>
      <c r="T777" s="31"/>
      <c r="U777" s="31"/>
      <c r="V777" s="31"/>
      <c r="W777" s="31"/>
      <c r="X777" s="31"/>
      <c r="Y777" s="31"/>
      <c r="Z777" s="31"/>
      <c r="AA777" s="31"/>
      <c r="AB777" s="31"/>
      <c r="AC777" s="31"/>
    </row>
    <row r="778" spans="1:29" ht="15.75" hidden="1">
      <c r="A778" s="31"/>
      <c r="B778" s="31"/>
      <c r="C778" s="31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s="31"/>
      <c r="S778" s="31"/>
      <c r="T778" s="31"/>
      <c r="U778" s="31"/>
      <c r="V778" s="31"/>
      <c r="W778" s="31"/>
      <c r="X778" s="31"/>
      <c r="Y778" s="31"/>
      <c r="Z778" s="31"/>
      <c r="AA778" s="31"/>
      <c r="AB778" s="31"/>
      <c r="AC778" s="31"/>
    </row>
    <row r="779" spans="1:29" ht="15.75" hidden="1">
      <c r="A779" s="31"/>
      <c r="B779" s="31"/>
      <c r="C779" s="31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s="31"/>
      <c r="S779" s="31"/>
      <c r="T779" s="31"/>
      <c r="U779" s="31"/>
      <c r="V779" s="31"/>
      <c r="W779" s="31"/>
      <c r="X779" s="31"/>
      <c r="Y779" s="31"/>
      <c r="Z779" s="31"/>
      <c r="AA779" s="31"/>
      <c r="AB779" s="31"/>
      <c r="AC779" s="31"/>
    </row>
    <row r="780" spans="1:29" ht="15.75" hidden="1">
      <c r="A780" s="31"/>
      <c r="B780" s="31"/>
      <c r="C780" s="31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s="31"/>
      <c r="S780" s="31"/>
      <c r="T780" s="31"/>
      <c r="U780" s="31"/>
      <c r="V780" s="31"/>
      <c r="W780" s="31"/>
      <c r="X780" s="31"/>
      <c r="Y780" s="31"/>
      <c r="Z780" s="31"/>
      <c r="AA780" s="31"/>
      <c r="AB780" s="31"/>
      <c r="AC780" s="31"/>
    </row>
    <row r="781" spans="1:29" ht="15.75" hidden="1">
      <c r="A781" s="31"/>
      <c r="B781" s="31"/>
      <c r="C781" s="31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s="31"/>
      <c r="S781" s="31"/>
      <c r="T781" s="31"/>
      <c r="U781" s="31"/>
      <c r="V781" s="31"/>
      <c r="W781" s="31"/>
      <c r="X781" s="31"/>
      <c r="Y781" s="31"/>
      <c r="Z781" s="31"/>
      <c r="AA781" s="31"/>
      <c r="AB781" s="31"/>
      <c r="AC781" s="31"/>
    </row>
    <row r="782" spans="1:29" ht="15.75" hidden="1">
      <c r="A782" s="31"/>
      <c r="B782" s="31"/>
      <c r="C782" s="31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s="31"/>
      <c r="S782" s="31"/>
      <c r="T782" s="31"/>
      <c r="U782" s="31"/>
      <c r="V782" s="31"/>
      <c r="W782" s="31"/>
      <c r="X782" s="31"/>
      <c r="Y782" s="31"/>
      <c r="Z782" s="31"/>
      <c r="AA782" s="31"/>
      <c r="AB782" s="31"/>
      <c r="AC782" s="31"/>
    </row>
    <row r="783" spans="1:29" ht="15.75" hidden="1">
      <c r="A783" s="31"/>
      <c r="B783" s="31"/>
      <c r="C783" s="31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s="31"/>
      <c r="S783" s="31"/>
      <c r="T783" s="31"/>
      <c r="U783" s="31"/>
      <c r="V783" s="31"/>
      <c r="W783" s="31"/>
      <c r="X783" s="31"/>
      <c r="Y783" s="31"/>
      <c r="Z783" s="31"/>
      <c r="AA783" s="31"/>
      <c r="AB783" s="31"/>
      <c r="AC783" s="31"/>
    </row>
    <row r="784" spans="1:29" ht="15.75" hidden="1">
      <c r="A784" s="31"/>
      <c r="B784" s="31"/>
      <c r="C784" s="31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s="31"/>
      <c r="S784" s="31"/>
      <c r="T784" s="31"/>
      <c r="U784" s="31"/>
      <c r="V784" s="31"/>
      <c r="W784" s="31"/>
      <c r="X784" s="31"/>
      <c r="Y784" s="31"/>
      <c r="Z784" s="31"/>
      <c r="AA784" s="31"/>
      <c r="AB784" s="31"/>
      <c r="AC784" s="31"/>
    </row>
    <row r="785" spans="1:29" ht="15.75" hidden="1">
      <c r="A785" s="31"/>
      <c r="B785" s="31"/>
      <c r="C785" s="31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s="31"/>
      <c r="S785" s="31"/>
      <c r="T785" s="31"/>
      <c r="U785" s="31"/>
      <c r="V785" s="31"/>
      <c r="W785" s="31"/>
      <c r="X785" s="31"/>
      <c r="Y785" s="31"/>
      <c r="Z785" s="31"/>
      <c r="AA785" s="31"/>
      <c r="AB785" s="31"/>
      <c r="AC785" s="31"/>
    </row>
    <row r="786" spans="1:29" ht="15.75" hidden="1">
      <c r="A786" s="31"/>
      <c r="B786" s="31"/>
      <c r="C786" s="31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s="31"/>
      <c r="S786" s="31"/>
      <c r="T786" s="31"/>
      <c r="U786" s="31"/>
      <c r="V786" s="31"/>
      <c r="W786" s="31"/>
      <c r="X786" s="31"/>
      <c r="Y786" s="31"/>
      <c r="Z786" s="31"/>
      <c r="AA786" s="31"/>
      <c r="AB786" s="31"/>
      <c r="AC786" s="31"/>
    </row>
    <row r="787" spans="1:29" ht="15.75" hidden="1">
      <c r="A787" s="31"/>
      <c r="B787" s="31"/>
      <c r="C787" s="31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s="31"/>
      <c r="S787" s="31"/>
      <c r="T787" s="31"/>
      <c r="U787" s="31"/>
      <c r="V787" s="31"/>
      <c r="W787" s="31"/>
      <c r="X787" s="31"/>
      <c r="Y787" s="31"/>
      <c r="Z787" s="31"/>
      <c r="AA787" s="31"/>
      <c r="AB787" s="31"/>
      <c r="AC787" s="31"/>
    </row>
    <row r="788" spans="1:29" ht="15.75" hidden="1">
      <c r="A788" s="31"/>
      <c r="B788" s="31"/>
      <c r="C788" s="31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s="31"/>
      <c r="S788" s="31"/>
      <c r="T788" s="31"/>
      <c r="U788" s="31"/>
      <c r="V788" s="31"/>
      <c r="W788" s="31"/>
      <c r="X788" s="31"/>
      <c r="Y788" s="31"/>
      <c r="Z788" s="31"/>
      <c r="AA788" s="31"/>
      <c r="AB788" s="31"/>
      <c r="AC788" s="31"/>
    </row>
    <row r="789" spans="1:29" ht="15.75" hidden="1">
      <c r="A789" s="31"/>
      <c r="B789" s="31"/>
      <c r="C789" s="31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s="31"/>
      <c r="S789" s="31"/>
      <c r="T789" s="31"/>
      <c r="U789" s="31"/>
      <c r="V789" s="31"/>
      <c r="W789" s="31"/>
      <c r="X789" s="31"/>
      <c r="Y789" s="31"/>
      <c r="Z789" s="31"/>
      <c r="AA789" s="31"/>
      <c r="AB789" s="31"/>
      <c r="AC789" s="31"/>
    </row>
    <row r="790" spans="1:29" ht="15.75" hidden="1">
      <c r="A790" s="31"/>
      <c r="B790" s="31"/>
      <c r="C790" s="31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s="31"/>
      <c r="S790" s="31"/>
      <c r="T790" s="31"/>
      <c r="U790" s="31"/>
      <c r="V790" s="31"/>
      <c r="W790" s="31"/>
      <c r="X790" s="31"/>
      <c r="Y790" s="31"/>
      <c r="Z790" s="31"/>
      <c r="AA790" s="31"/>
      <c r="AB790" s="31"/>
      <c r="AC790" s="31"/>
    </row>
    <row r="791" spans="1:29" ht="15.75" hidden="1">
      <c r="A791" s="31"/>
      <c r="B791" s="31"/>
      <c r="C791" s="31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s="31"/>
      <c r="S791" s="31"/>
      <c r="T791" s="31"/>
      <c r="U791" s="31"/>
      <c r="V791" s="31"/>
      <c r="W791" s="31"/>
      <c r="X791" s="31"/>
      <c r="Y791" s="31"/>
      <c r="Z791" s="31"/>
      <c r="AA791" s="31"/>
      <c r="AB791" s="31"/>
      <c r="AC791" s="31"/>
    </row>
    <row r="792" spans="1:29" ht="15.75" hidden="1">
      <c r="A792" s="31"/>
      <c r="B792" s="31"/>
      <c r="C792" s="31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s="31"/>
      <c r="S792" s="31"/>
      <c r="T792" s="31"/>
      <c r="U792" s="31"/>
      <c r="V792" s="31"/>
      <c r="W792" s="31"/>
      <c r="X792" s="31"/>
      <c r="Y792" s="31"/>
      <c r="Z792" s="31"/>
      <c r="AA792" s="31"/>
      <c r="AB792" s="31"/>
      <c r="AC792" s="31"/>
    </row>
    <row r="793" spans="1:29" ht="15.75" hidden="1">
      <c r="A793" s="31"/>
      <c r="B793" s="31"/>
      <c r="C793" s="31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s="31"/>
      <c r="S793" s="31"/>
      <c r="T793" s="31"/>
      <c r="U793" s="31"/>
      <c r="V793" s="31"/>
      <c r="W793" s="31"/>
      <c r="X793" s="31"/>
      <c r="Y793" s="31"/>
      <c r="Z793" s="31"/>
      <c r="AA793" s="31"/>
      <c r="AB793" s="31"/>
      <c r="AC793" s="31"/>
    </row>
    <row r="794" spans="1:29" ht="15.75" hidden="1">
      <c r="A794" s="31"/>
      <c r="B794" s="31"/>
      <c r="C794" s="31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s="31"/>
      <c r="S794" s="31"/>
      <c r="T794" s="31"/>
      <c r="U794" s="31"/>
      <c r="V794" s="31"/>
      <c r="W794" s="31"/>
      <c r="X794" s="31"/>
      <c r="Y794" s="31"/>
      <c r="Z794" s="31"/>
      <c r="AA794" s="31"/>
      <c r="AB794" s="31"/>
      <c r="AC794" s="31"/>
    </row>
    <row r="795" spans="1:29" ht="15.75" hidden="1">
      <c r="A795" s="31"/>
      <c r="B795" s="31"/>
      <c r="C795" s="31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s="31"/>
      <c r="S795" s="31"/>
      <c r="T795" s="31"/>
      <c r="U795" s="31"/>
      <c r="V795" s="31"/>
      <c r="W795" s="31"/>
      <c r="X795" s="31"/>
      <c r="Y795" s="31"/>
      <c r="Z795" s="31"/>
      <c r="AA795" s="31"/>
      <c r="AB795" s="31"/>
      <c r="AC795" s="31"/>
    </row>
    <row r="796" spans="1:29" ht="15.75" hidden="1">
      <c r="A796" s="31"/>
      <c r="B796" s="31"/>
      <c r="C796" s="31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s="31"/>
      <c r="S796" s="31"/>
      <c r="T796" s="31"/>
      <c r="U796" s="31"/>
      <c r="V796" s="31"/>
      <c r="W796" s="31"/>
      <c r="X796" s="31"/>
      <c r="Y796" s="31"/>
      <c r="Z796" s="31"/>
      <c r="AA796" s="31"/>
      <c r="AB796" s="31"/>
      <c r="AC796" s="31"/>
    </row>
    <row r="797" spans="1:29" ht="15.75" hidden="1">
      <c r="A797" s="31"/>
      <c r="B797" s="31"/>
      <c r="C797" s="31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s="31"/>
      <c r="S797" s="31"/>
      <c r="T797" s="31"/>
      <c r="U797" s="31"/>
      <c r="V797" s="31"/>
      <c r="W797" s="31"/>
      <c r="X797" s="31"/>
      <c r="Y797" s="31"/>
      <c r="Z797" s="31"/>
      <c r="AA797" s="31"/>
      <c r="AB797" s="31"/>
      <c r="AC797" s="31"/>
    </row>
    <row r="798" spans="1:29" ht="15.75" hidden="1">
      <c r="A798" s="31"/>
      <c r="B798" s="31"/>
      <c r="C798" s="31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s="31"/>
      <c r="S798" s="31"/>
      <c r="T798" s="31"/>
      <c r="U798" s="31"/>
      <c r="V798" s="31"/>
      <c r="W798" s="31"/>
      <c r="X798" s="31"/>
      <c r="Y798" s="31"/>
      <c r="Z798" s="31"/>
      <c r="AA798" s="31"/>
      <c r="AB798" s="31"/>
      <c r="AC798" s="31"/>
    </row>
    <row r="799" spans="1:29" ht="15.75" hidden="1">
      <c r="A799" s="31"/>
      <c r="B799" s="31"/>
      <c r="C799" s="31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s="31"/>
      <c r="S799" s="31"/>
      <c r="T799" s="31"/>
      <c r="U799" s="31"/>
      <c r="V799" s="31"/>
      <c r="W799" s="31"/>
      <c r="X799" s="31"/>
      <c r="Y799" s="31"/>
      <c r="Z799" s="31"/>
      <c r="AA799" s="31"/>
      <c r="AB799" s="31"/>
      <c r="AC799" s="31"/>
    </row>
    <row r="800" spans="1:29" ht="15.75" hidden="1">
      <c r="A800" s="31"/>
      <c r="B800" s="31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s="31"/>
      <c r="S800" s="31"/>
      <c r="T800" s="31"/>
      <c r="U800" s="31"/>
      <c r="V800" s="31"/>
      <c r="W800" s="31"/>
      <c r="X800" s="31"/>
      <c r="Y800" s="31"/>
      <c r="Z800" s="31"/>
      <c r="AA800" s="31"/>
      <c r="AB800" s="31"/>
      <c r="AC800" s="31"/>
    </row>
    <row r="801" spans="1:29" ht="15.75" hidden="1">
      <c r="A801" s="31"/>
      <c r="B801" s="31"/>
      <c r="C801" s="31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s="31"/>
      <c r="S801" s="31"/>
      <c r="T801" s="31"/>
      <c r="U801" s="31"/>
      <c r="V801" s="31"/>
      <c r="W801" s="31"/>
      <c r="X801" s="31"/>
      <c r="Y801" s="31"/>
      <c r="Z801" s="31"/>
      <c r="AA801" s="31"/>
      <c r="AB801" s="31"/>
      <c r="AC801" s="31"/>
    </row>
    <row r="802" spans="1:29" ht="15.75" hidden="1">
      <c r="A802" s="31"/>
      <c r="B802" s="31"/>
      <c r="C802" s="31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s="31"/>
      <c r="S802" s="31"/>
      <c r="T802" s="31"/>
      <c r="U802" s="31"/>
      <c r="V802" s="31"/>
      <c r="W802" s="31"/>
      <c r="X802" s="31"/>
      <c r="Y802" s="31"/>
      <c r="Z802" s="31"/>
      <c r="AA802" s="31"/>
      <c r="AB802" s="31"/>
      <c r="AC802" s="31"/>
    </row>
    <row r="803" spans="1:29" ht="15.75" hidden="1">
      <c r="A803" s="31"/>
      <c r="B803" s="31"/>
      <c r="C803" s="31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s="31"/>
      <c r="S803" s="31"/>
      <c r="T803" s="31"/>
      <c r="U803" s="31"/>
      <c r="V803" s="31"/>
      <c r="W803" s="31"/>
      <c r="X803" s="31"/>
      <c r="Y803" s="31"/>
      <c r="Z803" s="31"/>
      <c r="AA803" s="31"/>
      <c r="AB803" s="31"/>
      <c r="AC803" s="31"/>
    </row>
    <row r="804" spans="1:29" ht="15.75" hidden="1">
      <c r="A804" s="31"/>
      <c r="B804" s="31"/>
      <c r="C804" s="31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s="31"/>
      <c r="S804" s="31"/>
      <c r="T804" s="31"/>
      <c r="U804" s="31"/>
      <c r="V804" s="31"/>
      <c r="W804" s="31"/>
      <c r="X804" s="31"/>
      <c r="Y804" s="31"/>
      <c r="Z804" s="31"/>
      <c r="AA804" s="31"/>
      <c r="AB804" s="31"/>
      <c r="AC804" s="31"/>
    </row>
    <row r="805" spans="1:29" ht="15.75" hidden="1">
      <c r="A805" s="31"/>
      <c r="B805" s="31"/>
      <c r="C805" s="31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s="31"/>
      <c r="S805" s="31"/>
      <c r="T805" s="31"/>
      <c r="U805" s="31"/>
      <c r="V805" s="31"/>
      <c r="W805" s="31"/>
      <c r="X805" s="31"/>
      <c r="Y805" s="31"/>
      <c r="Z805" s="31"/>
      <c r="AA805" s="31"/>
      <c r="AB805" s="31"/>
      <c r="AC805" s="31"/>
    </row>
    <row r="806" spans="1:29" ht="15.75" hidden="1">
      <c r="A806" s="31"/>
      <c r="B806" s="31"/>
      <c r="C806" s="31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s="31"/>
      <c r="S806" s="31"/>
      <c r="T806" s="31"/>
      <c r="U806" s="31"/>
      <c r="V806" s="31"/>
      <c r="W806" s="31"/>
      <c r="X806" s="31"/>
      <c r="Y806" s="31"/>
      <c r="Z806" s="31"/>
      <c r="AA806" s="31"/>
      <c r="AB806" s="31"/>
      <c r="AC806" s="31"/>
    </row>
    <row r="807" spans="1:29" ht="15.75" hidden="1">
      <c r="A807" s="31"/>
      <c r="B807" s="31"/>
      <c r="C807" s="31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s="31"/>
      <c r="S807" s="31"/>
      <c r="T807" s="31"/>
      <c r="U807" s="31"/>
      <c r="V807" s="31"/>
      <c r="W807" s="31"/>
      <c r="X807" s="31"/>
      <c r="Y807" s="31"/>
      <c r="Z807" s="31"/>
      <c r="AA807" s="31"/>
      <c r="AB807" s="31"/>
      <c r="AC807" s="31"/>
    </row>
    <row r="808" spans="1:29" ht="15.75" hidden="1">
      <c r="A808" s="31"/>
      <c r="B808" s="31"/>
      <c r="C808" s="31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s="31"/>
      <c r="S808" s="31"/>
      <c r="T808" s="31"/>
      <c r="U808" s="31"/>
      <c r="V808" s="31"/>
      <c r="W808" s="31"/>
      <c r="X808" s="31"/>
      <c r="Y808" s="31"/>
      <c r="Z808" s="31"/>
      <c r="AA808" s="31"/>
      <c r="AB808" s="31"/>
      <c r="AC808" s="31"/>
    </row>
    <row r="809" spans="1:29" ht="15.75" hidden="1">
      <c r="A809" s="31"/>
      <c r="B809" s="31"/>
      <c r="C809" s="31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s="31"/>
      <c r="S809" s="31"/>
      <c r="T809" s="31"/>
      <c r="U809" s="31"/>
      <c r="V809" s="31"/>
      <c r="W809" s="31"/>
      <c r="X809" s="31"/>
      <c r="Y809" s="31"/>
      <c r="Z809" s="31"/>
      <c r="AA809" s="31"/>
      <c r="AB809" s="31"/>
      <c r="AC809" s="31"/>
    </row>
    <row r="810" spans="1:29" ht="15.75" hidden="1">
      <c r="A810" s="31"/>
      <c r="B810" s="31"/>
      <c r="C810" s="31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s="31"/>
      <c r="S810" s="31"/>
      <c r="T810" s="31"/>
      <c r="U810" s="31"/>
      <c r="V810" s="31"/>
      <c r="W810" s="31"/>
      <c r="X810" s="31"/>
      <c r="Y810" s="31"/>
      <c r="Z810" s="31"/>
      <c r="AA810" s="31"/>
      <c r="AB810" s="31"/>
      <c r="AC810" s="31"/>
    </row>
    <row r="811" spans="1:29" ht="15.75" hidden="1">
      <c r="A811" s="31"/>
      <c r="B811" s="31"/>
      <c r="C811" s="31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s="31"/>
      <c r="S811" s="31"/>
      <c r="T811" s="31"/>
      <c r="U811" s="31"/>
      <c r="V811" s="31"/>
      <c r="W811" s="31"/>
      <c r="X811" s="31"/>
      <c r="Y811" s="31"/>
      <c r="Z811" s="31"/>
      <c r="AA811" s="31"/>
      <c r="AB811" s="31"/>
      <c r="AC811" s="31"/>
    </row>
    <row r="812" spans="1:29" ht="15.75" hidden="1">
      <c r="A812" s="31"/>
      <c r="B812" s="31"/>
      <c r="C812" s="31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s="31"/>
      <c r="S812" s="31"/>
      <c r="T812" s="31"/>
      <c r="U812" s="31"/>
      <c r="V812" s="31"/>
      <c r="W812" s="31"/>
      <c r="X812" s="31"/>
      <c r="Y812" s="31"/>
      <c r="Z812" s="31"/>
      <c r="AA812" s="31"/>
      <c r="AB812" s="31"/>
      <c r="AC812" s="31"/>
    </row>
    <row r="813" spans="1:29" ht="15.75" hidden="1">
      <c r="A813" s="31"/>
      <c r="B813" s="31"/>
      <c r="C813" s="31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s="31"/>
      <c r="S813" s="31"/>
      <c r="T813" s="31"/>
      <c r="U813" s="31"/>
      <c r="V813" s="31"/>
      <c r="W813" s="31"/>
      <c r="X813" s="31"/>
      <c r="Y813" s="31"/>
      <c r="Z813" s="31"/>
      <c r="AA813" s="31"/>
      <c r="AB813" s="31"/>
      <c r="AC813" s="31"/>
    </row>
    <row r="814" spans="1:29" ht="15.75" hidden="1">
      <c r="A814" s="31"/>
      <c r="B814" s="31"/>
      <c r="C814" s="31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s="31"/>
      <c r="S814" s="31"/>
      <c r="T814" s="31"/>
      <c r="U814" s="31"/>
      <c r="V814" s="31"/>
      <c r="W814" s="31"/>
      <c r="X814" s="31"/>
      <c r="Y814" s="31"/>
      <c r="Z814" s="31"/>
      <c r="AA814" s="31"/>
      <c r="AB814" s="31"/>
      <c r="AC814" s="31"/>
    </row>
    <row r="815" spans="1:29" ht="15.75" hidden="1">
      <c r="A815" s="31"/>
      <c r="B815" s="31"/>
      <c r="C815" s="31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s="31"/>
      <c r="S815" s="31"/>
      <c r="T815" s="31"/>
      <c r="U815" s="31"/>
      <c r="V815" s="31"/>
      <c r="W815" s="31"/>
      <c r="X815" s="31"/>
      <c r="Y815" s="31"/>
      <c r="Z815" s="31"/>
      <c r="AA815" s="31"/>
      <c r="AB815" s="31"/>
      <c r="AC815" s="31"/>
    </row>
    <row r="816" spans="1:29" ht="15.75" hidden="1">
      <c r="A816" s="31"/>
      <c r="B816" s="31"/>
      <c r="C816" s="31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s="31"/>
      <c r="S816" s="31"/>
      <c r="T816" s="31"/>
      <c r="U816" s="31"/>
      <c r="V816" s="31"/>
      <c r="W816" s="31"/>
      <c r="X816" s="31"/>
      <c r="Y816" s="31"/>
      <c r="Z816" s="31"/>
      <c r="AA816" s="31"/>
      <c r="AB816" s="31"/>
      <c r="AC816" s="31"/>
    </row>
    <row r="817" spans="1:29" ht="15.75" hidden="1">
      <c r="A817" s="31"/>
      <c r="B817" s="31"/>
      <c r="C817" s="31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s="31"/>
      <c r="S817" s="31"/>
      <c r="T817" s="31"/>
      <c r="U817" s="31"/>
      <c r="V817" s="31"/>
      <c r="W817" s="31"/>
      <c r="X817" s="31"/>
      <c r="Y817" s="31"/>
      <c r="Z817" s="31"/>
      <c r="AA817" s="31"/>
      <c r="AB817" s="31"/>
      <c r="AC817" s="31"/>
    </row>
    <row r="818" spans="1:29" ht="15.75" hidden="1">
      <c r="A818" s="31"/>
      <c r="B818" s="31"/>
      <c r="C818" s="31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s="31"/>
      <c r="S818" s="31"/>
      <c r="T818" s="31"/>
      <c r="U818" s="31"/>
      <c r="V818" s="31"/>
      <c r="W818" s="31"/>
      <c r="X818" s="31"/>
      <c r="Y818" s="31"/>
      <c r="Z818" s="31"/>
      <c r="AA818" s="31"/>
      <c r="AB818" s="31"/>
      <c r="AC818" s="31"/>
    </row>
    <row r="819" spans="1:29" ht="15.75" hidden="1">
      <c r="A819" s="31"/>
      <c r="B819" s="31"/>
      <c r="C819" s="31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s="31"/>
      <c r="S819" s="31"/>
      <c r="T819" s="31"/>
      <c r="U819" s="31"/>
      <c r="V819" s="31"/>
      <c r="W819" s="31"/>
      <c r="X819" s="31"/>
      <c r="Y819" s="31"/>
      <c r="Z819" s="31"/>
      <c r="AA819" s="31"/>
      <c r="AB819" s="31"/>
      <c r="AC819" s="31"/>
    </row>
    <row r="820" spans="1:29" ht="15.75" hidden="1">
      <c r="A820" s="31"/>
      <c r="B820" s="31"/>
      <c r="C820" s="31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s="31"/>
      <c r="S820" s="31"/>
      <c r="T820" s="31"/>
      <c r="U820" s="31"/>
      <c r="V820" s="31"/>
      <c r="W820" s="31"/>
      <c r="X820" s="31"/>
      <c r="Y820" s="31"/>
      <c r="Z820" s="31"/>
      <c r="AA820" s="31"/>
      <c r="AB820" s="31"/>
      <c r="AC820" s="31"/>
    </row>
    <row r="821" spans="1:29" ht="15.75" hidden="1">
      <c r="A821" s="31"/>
      <c r="B821" s="31"/>
      <c r="C821" s="31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s="31"/>
      <c r="S821" s="31"/>
      <c r="T821" s="31"/>
      <c r="U821" s="31"/>
      <c r="V821" s="31"/>
      <c r="W821" s="31"/>
      <c r="X821" s="31"/>
      <c r="Y821" s="31"/>
      <c r="Z821" s="31"/>
      <c r="AA821" s="31"/>
      <c r="AB821" s="31"/>
      <c r="AC821" s="31"/>
    </row>
    <row r="822" spans="1:29" ht="15.75" hidden="1">
      <c r="A822" s="31"/>
      <c r="B822" s="31"/>
      <c r="C822" s="31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s="31"/>
      <c r="S822" s="31"/>
      <c r="T822" s="31"/>
      <c r="U822" s="31"/>
      <c r="V822" s="31"/>
      <c r="W822" s="31"/>
      <c r="X822" s="31"/>
      <c r="Y822" s="31"/>
      <c r="Z822" s="31"/>
      <c r="AA822" s="31"/>
      <c r="AB822" s="31"/>
      <c r="AC822" s="31"/>
    </row>
    <row r="823" spans="1:29" ht="15.75" hidden="1">
      <c r="A823" s="31"/>
      <c r="B823" s="31"/>
      <c r="C823" s="31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s="31"/>
      <c r="S823" s="31"/>
      <c r="T823" s="31"/>
      <c r="U823" s="31"/>
      <c r="V823" s="31"/>
      <c r="W823" s="31"/>
      <c r="X823" s="31"/>
      <c r="Y823" s="31"/>
      <c r="Z823" s="31"/>
      <c r="AA823" s="31"/>
      <c r="AB823" s="31"/>
      <c r="AC823" s="31"/>
    </row>
    <row r="824" spans="1:29" ht="15.75" hidden="1">
      <c r="A824" s="31"/>
      <c r="B824" s="31"/>
      <c r="C824" s="31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s="31"/>
      <c r="S824" s="31"/>
      <c r="T824" s="31"/>
      <c r="U824" s="31"/>
      <c r="V824" s="31"/>
      <c r="W824" s="31"/>
      <c r="X824" s="31"/>
      <c r="Y824" s="31"/>
      <c r="Z824" s="31"/>
      <c r="AA824" s="31"/>
      <c r="AB824" s="31"/>
      <c r="AC824" s="31"/>
    </row>
    <row r="825" spans="1:29" ht="15.75" hidden="1">
      <c r="A825" s="31"/>
      <c r="B825" s="31"/>
      <c r="C825" s="31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s="31"/>
      <c r="S825" s="31"/>
      <c r="T825" s="31"/>
      <c r="U825" s="31"/>
      <c r="V825" s="31"/>
      <c r="W825" s="31"/>
      <c r="X825" s="31"/>
      <c r="Y825" s="31"/>
      <c r="Z825" s="31"/>
      <c r="AA825" s="31"/>
      <c r="AB825" s="31"/>
      <c r="AC825" s="31"/>
    </row>
    <row r="826" spans="1:29" ht="15.75" hidden="1">
      <c r="A826" s="31"/>
      <c r="B826" s="31"/>
      <c r="C826" s="31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s="31"/>
      <c r="S826" s="31"/>
      <c r="T826" s="31"/>
      <c r="U826" s="31"/>
      <c r="V826" s="31"/>
      <c r="W826" s="31"/>
      <c r="X826" s="31"/>
      <c r="Y826" s="31"/>
      <c r="Z826" s="31"/>
      <c r="AA826" s="31"/>
      <c r="AB826" s="31"/>
      <c r="AC826" s="31"/>
    </row>
    <row r="827" spans="1:29" ht="15.75" hidden="1">
      <c r="A827" s="31"/>
      <c r="B827" s="31"/>
      <c r="C827" s="31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s="31"/>
      <c r="S827" s="31"/>
      <c r="T827" s="31"/>
      <c r="U827" s="31"/>
      <c r="V827" s="31"/>
      <c r="W827" s="31"/>
      <c r="X827" s="31"/>
      <c r="Y827" s="31"/>
      <c r="Z827" s="31"/>
      <c r="AA827" s="31"/>
      <c r="AB827" s="31"/>
      <c r="AC827" s="31"/>
    </row>
    <row r="828" spans="1:29" ht="15.75" hidden="1">
      <c r="A828" s="31"/>
      <c r="B828" s="31"/>
      <c r="C828" s="31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s="31"/>
      <c r="S828" s="31"/>
      <c r="T828" s="31"/>
      <c r="U828" s="31"/>
      <c r="V828" s="31"/>
      <c r="W828" s="31"/>
      <c r="X828" s="31"/>
      <c r="Y828" s="31"/>
      <c r="Z828" s="31"/>
      <c r="AA828" s="31"/>
      <c r="AB828" s="31"/>
      <c r="AC828" s="31"/>
    </row>
    <row r="829" spans="1:29" ht="15.75" hidden="1">
      <c r="A829" s="31"/>
      <c r="B829" s="31"/>
      <c r="C829" s="31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s="31"/>
      <c r="S829" s="31"/>
      <c r="T829" s="31"/>
      <c r="U829" s="31"/>
      <c r="V829" s="31"/>
      <c r="W829" s="31"/>
      <c r="X829" s="31"/>
      <c r="Y829" s="31"/>
      <c r="Z829" s="31"/>
      <c r="AA829" s="31"/>
      <c r="AB829" s="31"/>
      <c r="AC829" s="31"/>
    </row>
    <row r="830" spans="1:29" ht="15.75" hidden="1">
      <c r="A830" s="31"/>
      <c r="B830" s="31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s="31"/>
      <c r="S830" s="31"/>
      <c r="T830" s="31"/>
      <c r="U830" s="31"/>
      <c r="V830" s="31"/>
      <c r="W830" s="31"/>
      <c r="X830" s="31"/>
      <c r="Y830" s="31"/>
      <c r="Z830" s="31"/>
      <c r="AA830" s="31"/>
      <c r="AB830" s="31"/>
      <c r="AC830" s="31"/>
    </row>
    <row r="831" spans="1:29" ht="15.75" hidden="1">
      <c r="A831" s="31"/>
      <c r="B831" s="31"/>
      <c r="C831" s="31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s="31"/>
      <c r="S831" s="31"/>
      <c r="T831" s="31"/>
      <c r="U831" s="31"/>
      <c r="V831" s="31"/>
      <c r="W831" s="31"/>
      <c r="X831" s="31"/>
      <c r="Y831" s="31"/>
      <c r="Z831" s="31"/>
      <c r="AA831" s="31"/>
      <c r="AB831" s="31"/>
      <c r="AC831" s="31"/>
    </row>
    <row r="832" spans="1:29" ht="15.75" hidden="1">
      <c r="A832" s="31"/>
      <c r="B832" s="31"/>
      <c r="C832" s="31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s="31"/>
      <c r="S832" s="31"/>
      <c r="T832" s="31"/>
      <c r="U832" s="31"/>
      <c r="V832" s="31"/>
      <c r="W832" s="31"/>
      <c r="X832" s="31"/>
      <c r="Y832" s="31"/>
      <c r="Z832" s="31"/>
      <c r="AA832" s="31"/>
      <c r="AB832" s="31"/>
      <c r="AC832" s="31"/>
    </row>
    <row r="833" spans="1:29" ht="15.75" hidden="1">
      <c r="A833" s="31"/>
      <c r="B833" s="31"/>
      <c r="C833" s="31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s="31"/>
      <c r="S833" s="31"/>
      <c r="T833" s="31"/>
      <c r="U833" s="31"/>
      <c r="V833" s="31"/>
      <c r="W833" s="31"/>
      <c r="X833" s="31"/>
      <c r="Y833" s="31"/>
      <c r="Z833" s="31"/>
      <c r="AA833" s="31"/>
      <c r="AB833" s="31"/>
      <c r="AC833" s="31"/>
    </row>
    <row r="834" spans="1:29" ht="15.75" hidden="1">
      <c r="A834" s="31"/>
      <c r="B834" s="31"/>
      <c r="C834" s="31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s="31"/>
      <c r="S834" s="31"/>
      <c r="T834" s="31"/>
      <c r="U834" s="31"/>
      <c r="V834" s="31"/>
      <c r="W834" s="31"/>
      <c r="X834" s="31"/>
      <c r="Y834" s="31"/>
      <c r="Z834" s="31"/>
      <c r="AA834" s="31"/>
      <c r="AB834" s="31"/>
      <c r="AC834" s="31"/>
    </row>
    <row r="835" spans="1:29" ht="15.75" hidden="1">
      <c r="A835" s="31"/>
      <c r="B835" s="31"/>
      <c r="C835" s="31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s="31"/>
      <c r="S835" s="31"/>
      <c r="T835" s="31"/>
      <c r="U835" s="31"/>
      <c r="V835" s="31"/>
      <c r="W835" s="31"/>
      <c r="X835" s="31"/>
      <c r="Y835" s="31"/>
      <c r="Z835" s="31"/>
      <c r="AA835" s="31"/>
      <c r="AB835" s="31"/>
      <c r="AC835" s="31"/>
    </row>
    <row r="836" spans="1:29" ht="15.75" hidden="1">
      <c r="A836" s="31"/>
      <c r="B836" s="31"/>
      <c r="C836" s="31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s="31"/>
      <c r="S836" s="31"/>
      <c r="T836" s="31"/>
      <c r="U836" s="31"/>
      <c r="V836" s="31"/>
      <c r="W836" s="31"/>
      <c r="X836" s="31"/>
      <c r="Y836" s="31"/>
      <c r="Z836" s="31"/>
      <c r="AA836" s="31"/>
      <c r="AB836" s="31"/>
      <c r="AC836" s="31"/>
    </row>
    <row r="837" spans="1:29" ht="15.75" hidden="1">
      <c r="A837" s="31"/>
      <c r="B837" s="31"/>
      <c r="C837" s="31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s="31"/>
      <c r="S837" s="31"/>
      <c r="T837" s="31"/>
      <c r="U837" s="31"/>
      <c r="V837" s="31"/>
      <c r="W837" s="31"/>
      <c r="X837" s="31"/>
      <c r="Y837" s="31"/>
      <c r="Z837" s="31"/>
      <c r="AA837" s="31"/>
      <c r="AB837" s="31"/>
      <c r="AC837" s="31"/>
    </row>
    <row r="838" spans="1:29" ht="15.75" hidden="1">
      <c r="A838" s="31"/>
      <c r="B838" s="31"/>
      <c r="C838" s="31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s="31"/>
      <c r="S838" s="31"/>
      <c r="T838" s="31"/>
      <c r="U838" s="31"/>
      <c r="V838" s="31"/>
      <c r="W838" s="31"/>
      <c r="X838" s="31"/>
      <c r="Y838" s="31"/>
      <c r="Z838" s="31"/>
      <c r="AA838" s="31"/>
      <c r="AB838" s="31"/>
      <c r="AC838" s="31"/>
    </row>
    <row r="839" spans="1:29" ht="15.75" hidden="1">
      <c r="A839" s="31"/>
      <c r="B839" s="31"/>
      <c r="C839" s="31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s="31"/>
      <c r="S839" s="31"/>
      <c r="T839" s="31"/>
      <c r="U839" s="31"/>
      <c r="V839" s="31"/>
      <c r="W839" s="31"/>
      <c r="X839" s="31"/>
      <c r="Y839" s="31"/>
      <c r="Z839" s="31"/>
      <c r="AA839" s="31"/>
      <c r="AB839" s="31"/>
      <c r="AC839" s="31"/>
    </row>
    <row r="840" spans="1:29" ht="15.75" hidden="1">
      <c r="A840" s="31"/>
      <c r="B840" s="31"/>
      <c r="C840" s="31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  <c r="W840" s="31"/>
      <c r="X840" s="31"/>
      <c r="Y840" s="31"/>
      <c r="Z840" s="31"/>
      <c r="AA840" s="31"/>
      <c r="AB840" s="31"/>
      <c r="AC840" s="31"/>
    </row>
    <row r="841" spans="1:29" ht="15.75" hidden="1">
      <c r="A841" s="31"/>
      <c r="B841" s="31"/>
      <c r="C841" s="31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  <c r="W841" s="31"/>
      <c r="X841" s="31"/>
      <c r="Y841" s="31"/>
      <c r="Z841" s="31"/>
      <c r="AA841" s="31"/>
      <c r="AB841" s="31"/>
      <c r="AC841" s="31"/>
    </row>
    <row r="842" spans="1:29" ht="15.75" hidden="1">
      <c r="A842" s="31"/>
      <c r="B842" s="31"/>
      <c r="C842" s="31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  <c r="W842" s="31"/>
      <c r="X842" s="31"/>
      <c r="Y842" s="31"/>
      <c r="Z842" s="31"/>
      <c r="AA842" s="31"/>
      <c r="AB842" s="31"/>
      <c r="AC842" s="31"/>
    </row>
    <row r="843" spans="1:29" ht="15.75" hidden="1">
      <c r="A843" s="31"/>
      <c r="B843" s="31"/>
      <c r="C843" s="31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  <c r="W843" s="31"/>
      <c r="X843" s="31"/>
      <c r="Y843" s="31"/>
      <c r="Z843" s="31"/>
      <c r="AA843" s="31"/>
      <c r="AB843" s="31"/>
      <c r="AC843" s="31"/>
    </row>
    <row r="844" spans="1:29" ht="15.75" hidden="1">
      <c r="A844" s="31"/>
      <c r="B844" s="31"/>
      <c r="C844" s="31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  <c r="W844" s="31"/>
      <c r="X844" s="31"/>
      <c r="Y844" s="31"/>
      <c r="Z844" s="31"/>
      <c r="AA844" s="31"/>
      <c r="AB844" s="31"/>
      <c r="AC844" s="31"/>
    </row>
    <row r="845" spans="1:29" ht="15.75" hidden="1">
      <c r="A845" s="31"/>
      <c r="B845" s="31"/>
      <c r="C845" s="31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  <c r="W845" s="31"/>
      <c r="X845" s="31"/>
      <c r="Y845" s="31"/>
      <c r="Z845" s="31"/>
      <c r="AA845" s="31"/>
      <c r="AB845" s="31"/>
      <c r="AC845" s="31"/>
    </row>
    <row r="846" spans="1:29" ht="15.75" hidden="1">
      <c r="A846" s="31"/>
      <c r="B846" s="31"/>
      <c r="C846" s="31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  <c r="W846" s="31"/>
      <c r="X846" s="31"/>
      <c r="Y846" s="31"/>
      <c r="Z846" s="31"/>
      <c r="AA846" s="31"/>
      <c r="AB846" s="31"/>
      <c r="AC846" s="31"/>
    </row>
    <row r="847" spans="1:29" ht="15.75" hidden="1">
      <c r="A847" s="31"/>
      <c r="B847" s="31"/>
      <c r="C847" s="31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  <c r="W847" s="31"/>
      <c r="X847" s="31"/>
      <c r="Y847" s="31"/>
      <c r="Z847" s="31"/>
      <c r="AA847" s="31"/>
      <c r="AB847" s="31"/>
      <c r="AC847" s="31"/>
    </row>
    <row r="848" spans="1:29" ht="15.75" hidden="1">
      <c r="A848" s="31"/>
      <c r="B848" s="31"/>
      <c r="C848" s="31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  <c r="W848" s="31"/>
      <c r="X848" s="31"/>
      <c r="Y848" s="31"/>
      <c r="Z848" s="31"/>
      <c r="AA848" s="31"/>
      <c r="AB848" s="31"/>
      <c r="AC848" s="31"/>
    </row>
    <row r="849" spans="1:29" ht="15.75" hidden="1">
      <c r="A849" s="31"/>
      <c r="B849" s="31"/>
      <c r="C849" s="31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s="31"/>
      <c r="S849" s="31"/>
      <c r="T849" s="31"/>
      <c r="U849" s="31"/>
      <c r="V849" s="31"/>
      <c r="W849" s="31"/>
      <c r="X849" s="31"/>
      <c r="Y849" s="31"/>
      <c r="Z849" s="31"/>
      <c r="AA849" s="31"/>
      <c r="AB849" s="31"/>
      <c r="AC849" s="31"/>
    </row>
    <row r="850" spans="1:29" ht="15.75" hidden="1">
      <c r="A850" s="31"/>
      <c r="B850" s="31"/>
      <c r="C850" s="31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s="31"/>
      <c r="S850" s="31"/>
      <c r="T850" s="31"/>
      <c r="U850" s="31"/>
      <c r="V850" s="31"/>
      <c r="W850" s="31"/>
      <c r="X850" s="31"/>
      <c r="Y850" s="31"/>
      <c r="Z850" s="31"/>
      <c r="AA850" s="31"/>
      <c r="AB850" s="31"/>
      <c r="AC850" s="31"/>
    </row>
    <row r="851" spans="1:29" ht="15.75" hidden="1">
      <c r="A851" s="31"/>
      <c r="B851" s="31"/>
      <c r="C851" s="31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s="31"/>
      <c r="S851" s="31"/>
      <c r="T851" s="31"/>
      <c r="U851" s="31"/>
      <c r="V851" s="31"/>
      <c r="W851" s="31"/>
      <c r="X851" s="31"/>
      <c r="Y851" s="31"/>
      <c r="Z851" s="31"/>
      <c r="AA851" s="31"/>
      <c r="AB851" s="31"/>
      <c r="AC851" s="31"/>
    </row>
    <row r="852" spans="1:29" ht="15.75" hidden="1">
      <c r="A852" s="31"/>
      <c r="B852" s="31"/>
      <c r="C852" s="31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s="31"/>
      <c r="S852" s="31"/>
      <c r="T852" s="31"/>
      <c r="U852" s="31"/>
      <c r="V852" s="31"/>
      <c r="W852" s="31"/>
      <c r="X852" s="31"/>
      <c r="Y852" s="31"/>
      <c r="Z852" s="31"/>
      <c r="AA852" s="31"/>
      <c r="AB852" s="31"/>
      <c r="AC852" s="31"/>
    </row>
    <row r="853" spans="1:29" ht="15.75" hidden="1">
      <c r="A853" s="31"/>
      <c r="B853" s="31"/>
      <c r="C853" s="31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s="31"/>
      <c r="S853" s="31"/>
      <c r="T853" s="31"/>
      <c r="U853" s="31"/>
      <c r="V853" s="31"/>
      <c r="W853" s="31"/>
      <c r="X853" s="31"/>
      <c r="Y853" s="31"/>
      <c r="Z853" s="31"/>
      <c r="AA853" s="31"/>
      <c r="AB853" s="31"/>
      <c r="AC853" s="31"/>
    </row>
    <row r="854" spans="1:29" ht="15.75" hidden="1">
      <c r="A854" s="31"/>
      <c r="B854" s="31"/>
      <c r="C854" s="31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s="31"/>
      <c r="S854" s="31"/>
      <c r="T854" s="31"/>
      <c r="U854" s="31"/>
      <c r="V854" s="31"/>
      <c r="W854" s="31"/>
      <c r="X854" s="31"/>
      <c r="Y854" s="31"/>
      <c r="Z854" s="31"/>
      <c r="AA854" s="31"/>
      <c r="AB854" s="31"/>
      <c r="AC854" s="31"/>
    </row>
    <row r="855" spans="1:29" ht="15.75" hidden="1">
      <c r="A855" s="31"/>
      <c r="B855" s="31"/>
      <c r="C855" s="31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s="31"/>
      <c r="S855" s="31"/>
      <c r="T855" s="31"/>
      <c r="U855" s="31"/>
      <c r="V855" s="31"/>
      <c r="W855" s="31"/>
      <c r="X855" s="31"/>
      <c r="Y855" s="31"/>
      <c r="Z855" s="31"/>
      <c r="AA855" s="31"/>
      <c r="AB855" s="31"/>
      <c r="AC855" s="31"/>
    </row>
    <row r="856" spans="1:29" ht="15.75" hidden="1">
      <c r="A856" s="31"/>
      <c r="B856" s="31"/>
      <c r="C856" s="31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s="31"/>
      <c r="S856" s="31"/>
      <c r="T856" s="31"/>
      <c r="U856" s="31"/>
      <c r="V856" s="31"/>
      <c r="W856" s="31"/>
      <c r="X856" s="31"/>
      <c r="Y856" s="31"/>
      <c r="Z856" s="31"/>
      <c r="AA856" s="31"/>
      <c r="AB856" s="31"/>
      <c r="AC856" s="31"/>
    </row>
    <row r="857" spans="1:29" ht="15.75" hidden="1">
      <c r="A857" s="31"/>
      <c r="B857" s="31"/>
      <c r="C857" s="31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s="31"/>
      <c r="S857" s="31"/>
      <c r="T857" s="31"/>
      <c r="U857" s="31"/>
      <c r="V857" s="31"/>
      <c r="W857" s="31"/>
      <c r="X857" s="31"/>
      <c r="Y857" s="31"/>
      <c r="Z857" s="31"/>
      <c r="AA857" s="31"/>
      <c r="AB857" s="31"/>
      <c r="AC857" s="31"/>
    </row>
    <row r="858" spans="1:29" ht="15.75" hidden="1">
      <c r="A858" s="31"/>
      <c r="B858" s="31"/>
      <c r="C858" s="31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s="31"/>
      <c r="S858" s="31"/>
      <c r="T858" s="31"/>
      <c r="U858" s="31"/>
      <c r="V858" s="31"/>
      <c r="W858" s="31"/>
      <c r="X858" s="31"/>
      <c r="Y858" s="31"/>
      <c r="Z858" s="31"/>
      <c r="AA858" s="31"/>
      <c r="AB858" s="31"/>
      <c r="AC858" s="31"/>
    </row>
    <row r="859" spans="1:29" ht="15.75" hidden="1">
      <c r="A859" s="31"/>
      <c r="B859" s="31"/>
      <c r="C859" s="31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s="31"/>
      <c r="S859" s="31"/>
      <c r="T859" s="31"/>
      <c r="U859" s="31"/>
      <c r="V859" s="31"/>
      <c r="W859" s="31"/>
      <c r="X859" s="31"/>
      <c r="Y859" s="31"/>
      <c r="Z859" s="31"/>
      <c r="AA859" s="31"/>
      <c r="AB859" s="31"/>
      <c r="AC859" s="31"/>
    </row>
    <row r="860" spans="1:29" ht="15.75" hidden="1">
      <c r="A860" s="31"/>
      <c r="B860" s="31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s="31"/>
      <c r="S860" s="31"/>
      <c r="T860" s="31"/>
      <c r="U860" s="31"/>
      <c r="V860" s="31"/>
      <c r="W860" s="31"/>
      <c r="X860" s="31"/>
      <c r="Y860" s="31"/>
      <c r="Z860" s="31"/>
      <c r="AA860" s="31"/>
      <c r="AB860" s="31"/>
      <c r="AC860" s="31"/>
    </row>
    <row r="861" spans="1:29" ht="15.75" hidden="1">
      <c r="A861" s="31"/>
      <c r="B861" s="31"/>
      <c r="C861" s="31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s="31"/>
      <c r="S861" s="31"/>
      <c r="T861" s="31"/>
      <c r="U861" s="31"/>
      <c r="V861" s="31"/>
      <c r="W861" s="31"/>
      <c r="X861" s="31"/>
      <c r="Y861" s="31"/>
      <c r="Z861" s="31"/>
      <c r="AA861" s="31"/>
      <c r="AB861" s="31"/>
      <c r="AC861" s="31"/>
    </row>
    <row r="862" spans="1:29" ht="15.75" hidden="1">
      <c r="A862" s="31"/>
      <c r="B862" s="31"/>
      <c r="C862" s="31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s="31"/>
      <c r="S862" s="31"/>
      <c r="T862" s="31"/>
      <c r="U862" s="31"/>
      <c r="V862" s="31"/>
      <c r="W862" s="31"/>
      <c r="X862" s="31"/>
      <c r="Y862" s="31"/>
      <c r="Z862" s="31"/>
      <c r="AA862" s="31"/>
      <c r="AB862" s="31"/>
      <c r="AC862" s="31"/>
    </row>
    <row r="863" spans="1:29" ht="15.75" hidden="1">
      <c r="A863" s="31"/>
      <c r="B863" s="31"/>
      <c r="C863" s="31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s="31"/>
      <c r="S863" s="31"/>
      <c r="T863" s="31"/>
      <c r="U863" s="31"/>
      <c r="V863" s="31"/>
      <c r="W863" s="31"/>
      <c r="X863" s="31"/>
      <c r="Y863" s="31"/>
      <c r="Z863" s="31"/>
      <c r="AA863" s="31"/>
      <c r="AB863" s="31"/>
      <c r="AC863" s="31"/>
    </row>
    <row r="864" spans="1:29" ht="15.75" hidden="1">
      <c r="A864" s="31"/>
      <c r="B864" s="31"/>
      <c r="C864" s="31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s="31"/>
      <c r="S864" s="31"/>
      <c r="T864" s="31"/>
      <c r="U864" s="31"/>
      <c r="V864" s="31"/>
      <c r="W864" s="31"/>
      <c r="X864" s="31"/>
      <c r="Y864" s="31"/>
      <c r="Z864" s="31"/>
      <c r="AA864" s="31"/>
      <c r="AB864" s="31"/>
      <c r="AC864" s="31"/>
    </row>
    <row r="865" spans="1:29" ht="15.75" hidden="1">
      <c r="A865" s="31"/>
      <c r="B865" s="31"/>
      <c r="C865" s="31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s="31"/>
      <c r="S865" s="31"/>
      <c r="T865" s="31"/>
      <c r="U865" s="31"/>
      <c r="V865" s="31"/>
      <c r="W865" s="31"/>
      <c r="X865" s="31"/>
      <c r="Y865" s="31"/>
      <c r="Z865" s="31"/>
      <c r="AA865" s="31"/>
      <c r="AB865" s="31"/>
      <c r="AC865" s="31"/>
    </row>
    <row r="866" spans="1:29" ht="15.75" hidden="1">
      <c r="A866" s="31"/>
      <c r="B866" s="31"/>
      <c r="C866" s="31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s="31"/>
      <c r="S866" s="31"/>
      <c r="T866" s="31"/>
      <c r="U866" s="31"/>
      <c r="V866" s="31"/>
      <c r="W866" s="31"/>
      <c r="X866" s="31"/>
      <c r="Y866" s="31"/>
      <c r="Z866" s="31"/>
      <c r="AA866" s="31"/>
      <c r="AB866" s="31"/>
      <c r="AC866" s="31"/>
    </row>
    <row r="867" spans="1:29" ht="15.75" hidden="1">
      <c r="A867" s="31"/>
      <c r="B867" s="31"/>
      <c r="C867" s="31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s="31"/>
      <c r="S867" s="31"/>
      <c r="T867" s="31"/>
      <c r="U867" s="31"/>
      <c r="V867" s="31"/>
      <c r="W867" s="31"/>
      <c r="X867" s="31"/>
      <c r="Y867" s="31"/>
      <c r="Z867" s="31"/>
      <c r="AA867" s="31"/>
      <c r="AB867" s="31"/>
      <c r="AC867" s="31"/>
    </row>
    <row r="868" spans="1:29" ht="15.75" hidden="1">
      <c r="A868" s="31"/>
      <c r="B868" s="31"/>
      <c r="C868" s="31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s="31"/>
      <c r="S868" s="31"/>
      <c r="T868" s="31"/>
      <c r="U868" s="31"/>
      <c r="V868" s="31"/>
      <c r="W868" s="31"/>
      <c r="X868" s="31"/>
      <c r="Y868" s="31"/>
      <c r="Z868" s="31"/>
      <c r="AA868" s="31"/>
      <c r="AB868" s="31"/>
      <c r="AC868" s="31"/>
    </row>
    <row r="869" spans="1:29" ht="15.75" hidden="1">
      <c r="A869" s="31"/>
      <c r="B869" s="31"/>
      <c r="C869" s="31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s="31"/>
      <c r="S869" s="31"/>
      <c r="T869" s="31"/>
      <c r="U869" s="31"/>
      <c r="V869" s="31"/>
      <c r="W869" s="31"/>
      <c r="X869" s="31"/>
      <c r="Y869" s="31"/>
      <c r="Z869" s="31"/>
      <c r="AA869" s="31"/>
      <c r="AB869" s="31"/>
      <c r="AC869" s="31"/>
    </row>
    <row r="870" spans="1:29" ht="15.75" hidden="1">
      <c r="A870" s="31"/>
      <c r="B870" s="31"/>
      <c r="C870" s="31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s="31"/>
      <c r="S870" s="31"/>
      <c r="T870" s="31"/>
      <c r="U870" s="31"/>
      <c r="V870" s="31"/>
      <c r="W870" s="31"/>
      <c r="X870" s="31"/>
      <c r="Y870" s="31"/>
      <c r="Z870" s="31"/>
      <c r="AA870" s="31"/>
      <c r="AB870" s="31"/>
      <c r="AC870" s="31"/>
    </row>
    <row r="871" spans="1:29" ht="15.75" hidden="1">
      <c r="A871" s="31"/>
      <c r="B871" s="31"/>
      <c r="C871" s="31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s="31"/>
      <c r="S871" s="31"/>
      <c r="T871" s="31"/>
      <c r="U871" s="31"/>
      <c r="V871" s="31"/>
      <c r="W871" s="31"/>
      <c r="X871" s="31"/>
      <c r="Y871" s="31"/>
      <c r="Z871" s="31"/>
      <c r="AA871" s="31"/>
      <c r="AB871" s="31"/>
      <c r="AC871" s="31"/>
    </row>
    <row r="872" spans="1:29" ht="15.75" hidden="1">
      <c r="A872" s="31"/>
      <c r="B872" s="31"/>
      <c r="C872" s="31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s="31"/>
      <c r="S872" s="31"/>
      <c r="T872" s="31"/>
      <c r="U872" s="31"/>
      <c r="V872" s="31"/>
      <c r="W872" s="31"/>
      <c r="X872" s="31"/>
      <c r="Y872" s="31"/>
      <c r="Z872" s="31"/>
      <c r="AA872" s="31"/>
      <c r="AB872" s="31"/>
      <c r="AC872" s="31"/>
    </row>
    <row r="873" spans="1:29" ht="15.75" hidden="1">
      <c r="A873" s="31"/>
      <c r="B873" s="31"/>
      <c r="C873" s="31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s="31"/>
      <c r="S873" s="31"/>
      <c r="T873" s="31"/>
      <c r="U873" s="31"/>
      <c r="V873" s="31"/>
      <c r="W873" s="31"/>
      <c r="X873" s="31"/>
      <c r="Y873" s="31"/>
      <c r="Z873" s="31"/>
      <c r="AA873" s="31"/>
      <c r="AB873" s="31"/>
      <c r="AC873" s="31"/>
    </row>
    <row r="874" spans="1:29" ht="15.75" hidden="1">
      <c r="A874" s="31"/>
      <c r="B874" s="31"/>
      <c r="C874" s="31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s="31"/>
      <c r="S874" s="31"/>
      <c r="T874" s="31"/>
      <c r="U874" s="31"/>
      <c r="V874" s="31"/>
      <c r="W874" s="31"/>
      <c r="X874" s="31"/>
      <c r="Y874" s="31"/>
      <c r="Z874" s="31"/>
      <c r="AA874" s="31"/>
      <c r="AB874" s="31"/>
      <c r="AC874" s="31"/>
    </row>
    <row r="875" spans="1:29" ht="15.75" hidden="1">
      <c r="A875" s="31"/>
      <c r="B875" s="31"/>
      <c r="C875" s="31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s="31"/>
      <c r="S875" s="31"/>
      <c r="T875" s="31"/>
      <c r="U875" s="31"/>
      <c r="V875" s="31"/>
      <c r="W875" s="31"/>
      <c r="X875" s="31"/>
      <c r="Y875" s="31"/>
      <c r="Z875" s="31"/>
      <c r="AA875" s="31"/>
      <c r="AB875" s="31"/>
      <c r="AC875" s="31"/>
    </row>
    <row r="876" spans="1:29" ht="15.75" hidden="1">
      <c r="A876" s="31"/>
      <c r="B876" s="31"/>
      <c r="C876" s="31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s="31"/>
      <c r="S876" s="31"/>
      <c r="T876" s="31"/>
      <c r="U876" s="31"/>
      <c r="V876" s="31"/>
      <c r="W876" s="31"/>
      <c r="X876" s="31"/>
      <c r="Y876" s="31"/>
      <c r="Z876" s="31"/>
      <c r="AA876" s="31"/>
      <c r="AB876" s="31"/>
      <c r="AC876" s="31"/>
    </row>
    <row r="877" spans="1:29" ht="15.75" hidden="1">
      <c r="A877" s="31"/>
      <c r="B877" s="31"/>
      <c r="C877" s="31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s="31"/>
      <c r="S877" s="31"/>
      <c r="T877" s="31"/>
      <c r="U877" s="31"/>
      <c r="V877" s="31"/>
      <c r="W877" s="31"/>
      <c r="X877" s="31"/>
      <c r="Y877" s="31"/>
      <c r="Z877" s="31"/>
      <c r="AA877" s="31"/>
      <c r="AB877" s="31"/>
      <c r="AC877" s="31"/>
    </row>
    <row r="878" spans="1:29" ht="15.75" hidden="1">
      <c r="A878" s="31"/>
      <c r="B878" s="31"/>
      <c r="C878" s="31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s="31"/>
      <c r="S878" s="31"/>
      <c r="T878" s="31"/>
      <c r="U878" s="31"/>
      <c r="V878" s="31"/>
      <c r="W878" s="31"/>
      <c r="X878" s="31"/>
      <c r="Y878" s="31"/>
      <c r="Z878" s="31"/>
      <c r="AA878" s="31"/>
      <c r="AB878" s="31"/>
      <c r="AC878" s="31"/>
    </row>
    <row r="879" spans="1:29" ht="15.75" hidden="1">
      <c r="A879" s="31"/>
      <c r="B879" s="31"/>
      <c r="C879" s="31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s="31"/>
      <c r="S879" s="31"/>
      <c r="T879" s="31"/>
      <c r="U879" s="31"/>
      <c r="V879" s="31"/>
      <c r="W879" s="31"/>
      <c r="X879" s="31"/>
      <c r="Y879" s="31"/>
      <c r="Z879" s="31"/>
      <c r="AA879" s="31"/>
      <c r="AB879" s="31"/>
      <c r="AC879" s="31"/>
    </row>
    <row r="880" spans="1:29" ht="15.75" hidden="1">
      <c r="A880" s="31"/>
      <c r="B880" s="31"/>
      <c r="C880" s="31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s="31"/>
      <c r="S880" s="31"/>
      <c r="T880" s="31"/>
      <c r="U880" s="31"/>
      <c r="V880" s="31"/>
      <c r="W880" s="31"/>
      <c r="X880" s="31"/>
      <c r="Y880" s="31"/>
      <c r="Z880" s="31"/>
      <c r="AA880" s="31"/>
      <c r="AB880" s="31"/>
      <c r="AC880" s="31"/>
    </row>
    <row r="881" spans="1:29" ht="15.75" hidden="1">
      <c r="A881" s="31"/>
      <c r="B881" s="31"/>
      <c r="C881" s="31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s="31"/>
      <c r="S881" s="31"/>
      <c r="T881" s="31"/>
      <c r="U881" s="31"/>
      <c r="V881" s="31"/>
      <c r="W881" s="31"/>
      <c r="X881" s="31"/>
      <c r="Y881" s="31"/>
      <c r="Z881" s="31"/>
      <c r="AA881" s="31"/>
      <c r="AB881" s="31"/>
      <c r="AC881" s="31"/>
    </row>
    <row r="882" spans="1:29" ht="15.75" hidden="1">
      <c r="A882" s="31"/>
      <c r="B882" s="31"/>
      <c r="C882" s="31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s="31"/>
      <c r="S882" s="31"/>
      <c r="T882" s="31"/>
      <c r="U882" s="31"/>
      <c r="V882" s="31"/>
      <c r="W882" s="31"/>
      <c r="X882" s="31"/>
      <c r="Y882" s="31"/>
      <c r="Z882" s="31"/>
      <c r="AA882" s="31"/>
      <c r="AB882" s="31"/>
      <c r="AC882" s="31"/>
    </row>
    <row r="883" spans="1:29" ht="15.75" hidden="1">
      <c r="A883" s="31"/>
      <c r="B883" s="31"/>
      <c r="C883" s="31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s="31"/>
      <c r="S883" s="31"/>
      <c r="T883" s="31"/>
      <c r="U883" s="31"/>
      <c r="V883" s="31"/>
      <c r="W883" s="31"/>
      <c r="X883" s="31"/>
      <c r="Y883" s="31"/>
      <c r="Z883" s="31"/>
      <c r="AA883" s="31"/>
      <c r="AB883" s="31"/>
      <c r="AC883" s="31"/>
    </row>
    <row r="884" spans="1:29" ht="15.75" hidden="1">
      <c r="A884" s="31"/>
      <c r="B884" s="31"/>
      <c r="C884" s="31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s="31"/>
      <c r="S884" s="31"/>
      <c r="T884" s="31"/>
      <c r="U884" s="31"/>
      <c r="V884" s="31"/>
      <c r="W884" s="31"/>
      <c r="X884" s="31"/>
      <c r="Y884" s="31"/>
      <c r="Z884" s="31"/>
      <c r="AA884" s="31"/>
      <c r="AB884" s="31"/>
      <c r="AC884" s="31"/>
    </row>
    <row r="885" spans="1:29" ht="15.75" hidden="1">
      <c r="A885" s="31"/>
      <c r="B885" s="31"/>
      <c r="C885" s="31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s="31"/>
      <c r="S885" s="31"/>
      <c r="T885" s="31"/>
      <c r="U885" s="31"/>
      <c r="V885" s="31"/>
      <c r="W885" s="31"/>
      <c r="X885" s="31"/>
      <c r="Y885" s="31"/>
      <c r="Z885" s="31"/>
      <c r="AA885" s="31"/>
      <c r="AB885" s="31"/>
      <c r="AC885" s="31"/>
    </row>
    <row r="886" spans="1:29" ht="15.75" hidden="1">
      <c r="A886" s="31"/>
      <c r="B886" s="31"/>
      <c r="C886" s="31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s="31"/>
      <c r="S886" s="31"/>
      <c r="T886" s="31"/>
      <c r="U886" s="31"/>
      <c r="V886" s="31"/>
      <c r="W886" s="31"/>
      <c r="X886" s="31"/>
      <c r="Y886" s="31"/>
      <c r="Z886" s="31"/>
      <c r="AA886" s="31"/>
      <c r="AB886" s="31"/>
      <c r="AC886" s="31"/>
    </row>
    <row r="887" spans="1:29" ht="15.75" hidden="1">
      <c r="A887" s="31"/>
      <c r="B887" s="31"/>
      <c r="C887" s="31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s="31"/>
      <c r="S887" s="31"/>
      <c r="T887" s="31"/>
      <c r="U887" s="31"/>
      <c r="V887" s="31"/>
      <c r="W887" s="31"/>
      <c r="X887" s="31"/>
      <c r="Y887" s="31"/>
      <c r="Z887" s="31"/>
      <c r="AA887" s="31"/>
      <c r="AB887" s="31"/>
      <c r="AC887" s="31"/>
    </row>
    <row r="888" spans="1:29" ht="15.75" hidden="1">
      <c r="A888" s="31"/>
      <c r="B888" s="31"/>
      <c r="C888" s="31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s="31"/>
      <c r="S888" s="31"/>
      <c r="T888" s="31"/>
      <c r="U888" s="31"/>
      <c r="V888" s="31"/>
      <c r="W888" s="31"/>
      <c r="X888" s="31"/>
      <c r="Y888" s="31"/>
      <c r="Z888" s="31"/>
      <c r="AA888" s="31"/>
      <c r="AB888" s="31"/>
      <c r="AC888" s="31"/>
    </row>
    <row r="889" spans="1:29" ht="15.75" hidden="1">
      <c r="A889" s="31"/>
      <c r="B889" s="31"/>
      <c r="C889" s="31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s="31"/>
      <c r="S889" s="31"/>
      <c r="T889" s="31"/>
      <c r="U889" s="31"/>
      <c r="V889" s="31"/>
      <c r="W889" s="31"/>
      <c r="X889" s="31"/>
      <c r="Y889" s="31"/>
      <c r="Z889" s="31"/>
      <c r="AA889" s="31"/>
      <c r="AB889" s="31"/>
      <c r="AC889" s="31"/>
    </row>
    <row r="890" spans="1:29" ht="15.75" hidden="1">
      <c r="A890" s="31"/>
      <c r="B890" s="31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s="31"/>
      <c r="S890" s="31"/>
      <c r="T890" s="31"/>
      <c r="U890" s="31"/>
      <c r="V890" s="31"/>
      <c r="W890" s="31"/>
      <c r="X890" s="31"/>
      <c r="Y890" s="31"/>
      <c r="Z890" s="31"/>
      <c r="AA890" s="31"/>
      <c r="AB890" s="31"/>
      <c r="AC890" s="31"/>
    </row>
    <row r="891" spans="1:29" ht="15.75" hidden="1">
      <c r="A891" s="31"/>
      <c r="B891" s="31"/>
      <c r="C891" s="31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s="31"/>
      <c r="S891" s="31"/>
      <c r="T891" s="31"/>
      <c r="U891" s="31"/>
      <c r="V891" s="31"/>
      <c r="W891" s="31"/>
      <c r="X891" s="31"/>
      <c r="Y891" s="31"/>
      <c r="Z891" s="31"/>
      <c r="AA891" s="31"/>
      <c r="AB891" s="31"/>
      <c r="AC891" s="31"/>
    </row>
    <row r="892" spans="1:29" ht="15.75" hidden="1">
      <c r="A892" s="31"/>
      <c r="B892" s="31"/>
      <c r="C892" s="31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s="31"/>
      <c r="S892" s="31"/>
      <c r="T892" s="31"/>
      <c r="U892" s="31"/>
      <c r="V892" s="31"/>
      <c r="W892" s="31"/>
      <c r="X892" s="31"/>
      <c r="Y892" s="31"/>
      <c r="Z892" s="31"/>
      <c r="AA892" s="31"/>
      <c r="AB892" s="31"/>
      <c r="AC892" s="31"/>
    </row>
    <row r="893" spans="1:29" ht="15.75" hidden="1">
      <c r="A893" s="31"/>
      <c r="B893" s="31"/>
      <c r="C893" s="31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s="31"/>
      <c r="S893" s="31"/>
      <c r="T893" s="31"/>
      <c r="U893" s="31"/>
      <c r="V893" s="31"/>
      <c r="W893" s="31"/>
      <c r="X893" s="31"/>
      <c r="Y893" s="31"/>
      <c r="Z893" s="31"/>
      <c r="AA893" s="31"/>
      <c r="AB893" s="31"/>
      <c r="AC893" s="31"/>
    </row>
    <row r="894" spans="1:29" ht="15.75" hidden="1">
      <c r="A894" s="31"/>
      <c r="B894" s="31"/>
      <c r="C894" s="31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s="31"/>
      <c r="S894" s="31"/>
      <c r="T894" s="31"/>
      <c r="U894" s="31"/>
      <c r="V894" s="31"/>
      <c r="W894" s="31"/>
      <c r="X894" s="31"/>
      <c r="Y894" s="31"/>
      <c r="Z894" s="31"/>
      <c r="AA894" s="31"/>
      <c r="AB894" s="31"/>
      <c r="AC894" s="31"/>
    </row>
    <row r="895" spans="1:29" ht="15.75" hidden="1">
      <c r="A895" s="31"/>
      <c r="B895" s="31"/>
      <c r="C895" s="31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s="31"/>
      <c r="S895" s="31"/>
      <c r="T895" s="31"/>
      <c r="U895" s="31"/>
      <c r="V895" s="31"/>
      <c r="W895" s="31"/>
      <c r="X895" s="31"/>
      <c r="Y895" s="31"/>
      <c r="Z895" s="31"/>
      <c r="AA895" s="31"/>
      <c r="AB895" s="31"/>
      <c r="AC895" s="31"/>
    </row>
    <row r="896" spans="1:29" ht="15.75" hidden="1">
      <c r="A896" s="31"/>
      <c r="B896" s="31"/>
      <c r="C896" s="31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s="31"/>
      <c r="S896" s="31"/>
      <c r="T896" s="31"/>
      <c r="U896" s="31"/>
      <c r="V896" s="31"/>
      <c r="W896" s="31"/>
      <c r="X896" s="31"/>
      <c r="Y896" s="31"/>
      <c r="Z896" s="31"/>
      <c r="AA896" s="31"/>
      <c r="AB896" s="31"/>
      <c r="AC896" s="31"/>
    </row>
    <row r="897" spans="1:29" ht="15.75" hidden="1">
      <c r="A897" s="31"/>
      <c r="B897" s="31"/>
      <c r="C897" s="31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s="31"/>
      <c r="S897" s="31"/>
      <c r="T897" s="31"/>
      <c r="U897" s="31"/>
      <c r="V897" s="31"/>
      <c r="W897" s="31"/>
      <c r="X897" s="31"/>
      <c r="Y897" s="31"/>
      <c r="Z897" s="31"/>
      <c r="AA897" s="31"/>
      <c r="AB897" s="31"/>
      <c r="AC897" s="31"/>
    </row>
    <row r="898" spans="1:29" ht="15.75" hidden="1">
      <c r="A898" s="31"/>
      <c r="B898" s="31"/>
      <c r="C898" s="31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s="31"/>
      <c r="S898" s="31"/>
      <c r="T898" s="31"/>
      <c r="U898" s="31"/>
      <c r="V898" s="31"/>
      <c r="W898" s="31"/>
      <c r="X898" s="31"/>
      <c r="Y898" s="31"/>
      <c r="Z898" s="31"/>
      <c r="AA898" s="31"/>
      <c r="AB898" s="31"/>
      <c r="AC898" s="31"/>
    </row>
    <row r="899" spans="1:29" ht="15.75" hidden="1">
      <c r="A899" s="31"/>
      <c r="B899" s="31"/>
      <c r="C899" s="31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s="31"/>
      <c r="S899" s="31"/>
      <c r="T899" s="31"/>
      <c r="U899" s="31"/>
      <c r="V899" s="31"/>
      <c r="W899" s="31"/>
      <c r="X899" s="31"/>
      <c r="Y899" s="31"/>
      <c r="Z899" s="31"/>
      <c r="AA899" s="31"/>
      <c r="AB899" s="31"/>
      <c r="AC899" s="31"/>
    </row>
    <row r="900" spans="1:29" ht="15.75" hidden="1">
      <c r="A900" s="31"/>
      <c r="B900" s="31"/>
      <c r="C900" s="31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s="31"/>
      <c r="S900" s="31"/>
      <c r="T900" s="31"/>
      <c r="U900" s="31"/>
      <c r="V900" s="31"/>
      <c r="W900" s="31"/>
      <c r="X900" s="31"/>
      <c r="Y900" s="31"/>
      <c r="Z900" s="31"/>
      <c r="AA900" s="31"/>
      <c r="AB900" s="31"/>
      <c r="AC900" s="31"/>
    </row>
    <row r="901" spans="1:29" ht="15.75" hidden="1">
      <c r="A901" s="31"/>
      <c r="B901" s="31"/>
      <c r="C901" s="31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s="31"/>
      <c r="S901" s="31"/>
      <c r="T901" s="31"/>
      <c r="U901" s="31"/>
      <c r="V901" s="31"/>
      <c r="W901" s="31"/>
      <c r="X901" s="31"/>
      <c r="Y901" s="31"/>
      <c r="Z901" s="31"/>
      <c r="AA901" s="31"/>
      <c r="AB901" s="31"/>
      <c r="AC901" s="31"/>
    </row>
    <row r="902" spans="1:29" ht="15.75" hidden="1">
      <c r="A902" s="31"/>
      <c r="B902" s="31"/>
      <c r="C902" s="31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s="31"/>
      <c r="S902" s="31"/>
      <c r="T902" s="31"/>
      <c r="U902" s="31"/>
      <c r="V902" s="31"/>
      <c r="W902" s="31"/>
      <c r="X902" s="31"/>
      <c r="Y902" s="31"/>
      <c r="Z902" s="31"/>
      <c r="AA902" s="31"/>
      <c r="AB902" s="31"/>
      <c r="AC902" s="31"/>
    </row>
    <row r="903" spans="1:29" ht="15.75" hidden="1">
      <c r="A903" s="31"/>
      <c r="B903" s="31"/>
      <c r="C903" s="31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s="31"/>
      <c r="S903" s="31"/>
      <c r="T903" s="31"/>
      <c r="U903" s="31"/>
      <c r="V903" s="31"/>
      <c r="W903" s="31"/>
      <c r="X903" s="31"/>
      <c r="Y903" s="31"/>
      <c r="Z903" s="31"/>
      <c r="AA903" s="31"/>
      <c r="AB903" s="31"/>
      <c r="AC903" s="31"/>
    </row>
    <row r="904" spans="1:29" ht="15.75" hidden="1">
      <c r="A904" s="31"/>
      <c r="B904" s="31"/>
      <c r="C904" s="31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s="31"/>
      <c r="S904" s="31"/>
      <c r="T904" s="31"/>
      <c r="U904" s="31"/>
      <c r="V904" s="31"/>
      <c r="W904" s="31"/>
      <c r="X904" s="31"/>
      <c r="Y904" s="31"/>
      <c r="Z904" s="31"/>
      <c r="AA904" s="31"/>
      <c r="AB904" s="31"/>
      <c r="AC904" s="31"/>
    </row>
    <row r="905" spans="1:29" ht="15.75" hidden="1">
      <c r="A905" s="31"/>
      <c r="B905" s="31"/>
      <c r="C905" s="31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s="31"/>
      <c r="S905" s="31"/>
      <c r="T905" s="31"/>
      <c r="U905" s="31"/>
      <c r="V905" s="31"/>
      <c r="W905" s="31"/>
      <c r="X905" s="31"/>
      <c r="Y905" s="31"/>
      <c r="Z905" s="31"/>
      <c r="AA905" s="31"/>
      <c r="AB905" s="31"/>
      <c r="AC905" s="31"/>
    </row>
    <row r="906" spans="1:29" ht="15.75" hidden="1">
      <c r="A906" s="31"/>
      <c r="B906" s="31"/>
      <c r="C906" s="31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s="31"/>
      <c r="S906" s="31"/>
      <c r="T906" s="31"/>
      <c r="U906" s="31"/>
      <c r="V906" s="31"/>
      <c r="W906" s="31"/>
      <c r="X906" s="31"/>
      <c r="Y906" s="31"/>
      <c r="Z906" s="31"/>
      <c r="AA906" s="31"/>
      <c r="AB906" s="31"/>
      <c r="AC906" s="31"/>
    </row>
    <row r="907" spans="1:29" ht="15.75" hidden="1">
      <c r="A907" s="31"/>
      <c r="B907" s="31"/>
      <c r="C907" s="31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s="31"/>
      <c r="S907" s="31"/>
      <c r="T907" s="31"/>
      <c r="U907" s="31"/>
      <c r="V907" s="31"/>
      <c r="W907" s="31"/>
      <c r="X907" s="31"/>
      <c r="Y907" s="31"/>
      <c r="Z907" s="31"/>
      <c r="AA907" s="31"/>
      <c r="AB907" s="31"/>
      <c r="AC907" s="31"/>
    </row>
    <row r="908" spans="1:29" ht="15.75" hidden="1">
      <c r="A908" s="31"/>
      <c r="B908" s="31"/>
      <c r="C908" s="31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s="31"/>
      <c r="S908" s="31"/>
      <c r="T908" s="31"/>
      <c r="U908" s="31"/>
      <c r="V908" s="31"/>
      <c r="W908" s="31"/>
      <c r="X908" s="31"/>
      <c r="Y908" s="31"/>
      <c r="Z908" s="31"/>
      <c r="AA908" s="31"/>
      <c r="AB908" s="31"/>
      <c r="AC908" s="31"/>
    </row>
    <row r="909" spans="1:29" ht="15.75" hidden="1">
      <c r="A909" s="31"/>
      <c r="B909" s="31"/>
      <c r="C909" s="31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s="31"/>
      <c r="S909" s="31"/>
      <c r="T909" s="31"/>
      <c r="U909" s="31"/>
      <c r="V909" s="31"/>
      <c r="W909" s="31"/>
      <c r="X909" s="31"/>
      <c r="Y909" s="31"/>
      <c r="Z909" s="31"/>
      <c r="AA909" s="31"/>
      <c r="AB909" s="31"/>
      <c r="AC909" s="31"/>
    </row>
    <row r="910" spans="1:29" ht="15.75" hidden="1">
      <c r="A910" s="31"/>
      <c r="B910" s="31"/>
      <c r="C910" s="31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s="31"/>
      <c r="S910" s="31"/>
      <c r="T910" s="31"/>
      <c r="U910" s="31"/>
      <c r="V910" s="31"/>
      <c r="W910" s="31"/>
      <c r="X910" s="31"/>
      <c r="Y910" s="31"/>
      <c r="Z910" s="31"/>
      <c r="AA910" s="31"/>
      <c r="AB910" s="31"/>
      <c r="AC910" s="31"/>
    </row>
    <row r="911" spans="1:29" ht="15.75" hidden="1">
      <c r="A911" s="31"/>
      <c r="B911" s="31"/>
      <c r="C911" s="31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s="31"/>
      <c r="S911" s="31"/>
      <c r="T911" s="31"/>
      <c r="U911" s="31"/>
      <c r="V911" s="31"/>
      <c r="W911" s="31"/>
      <c r="X911" s="31"/>
      <c r="Y911" s="31"/>
      <c r="Z911" s="31"/>
      <c r="AA911" s="31"/>
      <c r="AB911" s="31"/>
      <c r="AC911" s="31"/>
    </row>
    <row r="912" spans="1:29" ht="15.75" hidden="1">
      <c r="A912" s="31"/>
      <c r="B912" s="31"/>
      <c r="C912" s="31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s="31"/>
      <c r="S912" s="31"/>
      <c r="T912" s="31"/>
      <c r="U912" s="31"/>
      <c r="V912" s="31"/>
      <c r="W912" s="31"/>
      <c r="X912" s="31"/>
      <c r="Y912" s="31"/>
      <c r="Z912" s="31"/>
      <c r="AA912" s="31"/>
      <c r="AB912" s="31"/>
      <c r="AC912" s="31"/>
    </row>
    <row r="913" spans="1:29" ht="15.75" hidden="1">
      <c r="A913" s="31"/>
      <c r="B913" s="31"/>
      <c r="C913" s="31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s="31"/>
      <c r="S913" s="31"/>
      <c r="T913" s="31"/>
      <c r="U913" s="31"/>
      <c r="V913" s="31"/>
      <c r="W913" s="31"/>
      <c r="X913" s="31"/>
      <c r="Y913" s="31"/>
      <c r="Z913" s="31"/>
      <c r="AA913" s="31"/>
      <c r="AB913" s="31"/>
      <c r="AC913" s="31"/>
    </row>
    <row r="914" spans="1:29" ht="15.75" hidden="1">
      <c r="A914" s="31"/>
      <c r="B914" s="31"/>
      <c r="C914" s="31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31"/>
      <c r="Y914" s="31"/>
      <c r="Z914" s="31"/>
      <c r="AA914" s="31"/>
      <c r="AB914" s="31"/>
      <c r="AC914" s="31"/>
    </row>
    <row r="915" spans="1:29" ht="15.75" hidden="1">
      <c r="A915" s="31"/>
      <c r="B915" s="31"/>
      <c r="C915" s="31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31"/>
      <c r="Y915" s="31"/>
      <c r="Z915" s="31"/>
      <c r="AA915" s="31"/>
      <c r="AB915" s="31"/>
      <c r="AC915" s="31"/>
    </row>
    <row r="916" spans="1:29" ht="15.75" hidden="1">
      <c r="A916" s="31"/>
      <c r="B916" s="31"/>
      <c r="C916" s="31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31"/>
      <c r="Y916" s="31"/>
      <c r="Z916" s="31"/>
      <c r="AA916" s="31"/>
      <c r="AB916" s="31"/>
      <c r="AC916" s="31"/>
    </row>
    <row r="917" spans="1:29" ht="15.75" hidden="1">
      <c r="A917" s="31"/>
      <c r="B917" s="31"/>
      <c r="C917" s="31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31"/>
      <c r="Y917" s="31"/>
      <c r="Z917" s="31"/>
      <c r="AA917" s="31"/>
      <c r="AB917" s="31"/>
      <c r="AC917" s="31"/>
    </row>
    <row r="918" spans="1:29" ht="15.75" hidden="1">
      <c r="A918" s="31"/>
      <c r="B918" s="31"/>
      <c r="C918" s="31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31"/>
      <c r="Y918" s="31"/>
      <c r="Z918" s="31"/>
      <c r="AA918" s="31"/>
      <c r="AB918" s="31"/>
      <c r="AC918" s="31"/>
    </row>
    <row r="919" spans="1:29" ht="15.75" hidden="1">
      <c r="A919" s="31"/>
      <c r="B919" s="31"/>
      <c r="C919" s="31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31"/>
      <c r="Y919" s="31"/>
      <c r="Z919" s="31"/>
      <c r="AA919" s="31"/>
      <c r="AB919" s="31"/>
      <c r="AC919" s="31"/>
    </row>
    <row r="920" spans="1:29" ht="15.75" hidden="1">
      <c r="A920" s="31"/>
      <c r="B920" s="31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31"/>
      <c r="Y920" s="31"/>
      <c r="Z920" s="31"/>
      <c r="AA920" s="31"/>
      <c r="AB920" s="31"/>
      <c r="AC920" s="31"/>
    </row>
    <row r="921" spans="1:29" ht="15.75" hidden="1">
      <c r="A921" s="31"/>
      <c r="B921" s="31"/>
      <c r="C921" s="31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31"/>
      <c r="Y921" s="31"/>
      <c r="Z921" s="31"/>
      <c r="AA921" s="31"/>
      <c r="AB921" s="31"/>
      <c r="AC921" s="31"/>
    </row>
    <row r="922" spans="1:29" ht="15.75" hidden="1">
      <c r="A922" s="31"/>
      <c r="B922" s="31"/>
      <c r="C922" s="31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31"/>
      <c r="Y922" s="31"/>
      <c r="Z922" s="31"/>
      <c r="AA922" s="31"/>
      <c r="AB922" s="31"/>
      <c r="AC922" s="31"/>
    </row>
    <row r="923" spans="1:29" ht="15.75" hidden="1">
      <c r="A923" s="31"/>
      <c r="B923" s="31"/>
      <c r="C923" s="31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31"/>
      <c r="Y923" s="31"/>
      <c r="Z923" s="31"/>
      <c r="AA923" s="31"/>
      <c r="AB923" s="31"/>
      <c r="AC923" s="31"/>
    </row>
    <row r="924" spans="1:29" ht="15.75" hidden="1">
      <c r="A924" s="31"/>
      <c r="B924" s="31"/>
      <c r="C924" s="31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31"/>
      <c r="Y924" s="31"/>
      <c r="Z924" s="31"/>
      <c r="AA924" s="31"/>
      <c r="AB924" s="31"/>
      <c r="AC924" s="31"/>
    </row>
    <row r="925" spans="1:29" ht="15.75" hidden="1">
      <c r="A925" s="31"/>
      <c r="B925" s="31"/>
      <c r="C925" s="31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s="31"/>
      <c r="S925" s="31"/>
      <c r="T925" s="31"/>
      <c r="U925" s="31"/>
      <c r="V925" s="31"/>
      <c r="W925" s="31"/>
      <c r="X925" s="31"/>
      <c r="Y925" s="31"/>
      <c r="Z925" s="31"/>
      <c r="AA925" s="31"/>
      <c r="AB925" s="31"/>
      <c r="AC925" s="31"/>
    </row>
    <row r="926" spans="1:29" ht="15.75" hidden="1">
      <c r="A926" s="31"/>
      <c r="B926" s="31"/>
      <c r="C926" s="31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s="31"/>
      <c r="S926" s="31"/>
      <c r="T926" s="31"/>
      <c r="U926" s="31"/>
      <c r="V926" s="31"/>
      <c r="W926" s="31"/>
      <c r="X926" s="31"/>
      <c r="Y926" s="31"/>
      <c r="Z926" s="31"/>
      <c r="AA926" s="31"/>
      <c r="AB926" s="31"/>
      <c r="AC926" s="31"/>
    </row>
    <row r="927" spans="1:29" ht="15.75" hidden="1">
      <c r="A927" s="31"/>
      <c r="B927" s="31"/>
      <c r="C927" s="31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s="31"/>
      <c r="S927" s="31"/>
      <c r="T927" s="31"/>
      <c r="U927" s="31"/>
      <c r="V927" s="31"/>
      <c r="W927" s="31"/>
      <c r="X927" s="31"/>
      <c r="Y927" s="31"/>
      <c r="Z927" s="31"/>
      <c r="AA927" s="31"/>
      <c r="AB927" s="31"/>
      <c r="AC927" s="31"/>
    </row>
    <row r="928" spans="1:29" ht="15.75" hidden="1">
      <c r="A928" s="31"/>
      <c r="B928" s="31"/>
      <c r="C928" s="31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s="31"/>
      <c r="S928" s="31"/>
      <c r="T928" s="31"/>
      <c r="U928" s="31"/>
      <c r="V928" s="31"/>
      <c r="W928" s="31"/>
      <c r="X928" s="31"/>
      <c r="Y928" s="31"/>
      <c r="Z928" s="31"/>
      <c r="AA928" s="31"/>
      <c r="AB928" s="31"/>
      <c r="AC928" s="31"/>
    </row>
    <row r="929" spans="1:29" ht="15.75" hidden="1">
      <c r="A929" s="31"/>
      <c r="B929" s="31"/>
      <c r="C929" s="31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s="31"/>
      <c r="S929" s="31"/>
      <c r="T929" s="31"/>
      <c r="U929" s="31"/>
      <c r="V929" s="31"/>
      <c r="W929" s="31"/>
      <c r="X929" s="31"/>
      <c r="Y929" s="31"/>
      <c r="Z929" s="31"/>
      <c r="AA929" s="31"/>
      <c r="AB929" s="31"/>
      <c r="AC929" s="31"/>
    </row>
    <row r="930" spans="1:29" ht="15.75" hidden="1">
      <c r="A930" s="31"/>
      <c r="B930" s="31"/>
      <c r="C930" s="31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s="31"/>
      <c r="S930" s="31"/>
      <c r="T930" s="31"/>
      <c r="U930" s="31"/>
      <c r="V930" s="31"/>
      <c r="W930" s="31"/>
      <c r="X930" s="31"/>
      <c r="Y930" s="31"/>
      <c r="Z930" s="31"/>
      <c r="AA930" s="31"/>
      <c r="AB930" s="31"/>
      <c r="AC930" s="31"/>
    </row>
    <row r="931" spans="1:29" ht="15.75" hidden="1">
      <c r="A931" s="31"/>
      <c r="B931" s="31"/>
      <c r="C931" s="31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s="31"/>
      <c r="S931" s="31"/>
      <c r="T931" s="31"/>
      <c r="U931" s="31"/>
      <c r="V931" s="31"/>
      <c r="W931" s="31"/>
      <c r="X931" s="31"/>
      <c r="Y931" s="31"/>
      <c r="Z931" s="31"/>
      <c r="AA931" s="31"/>
      <c r="AB931" s="31"/>
      <c r="AC931" s="31"/>
    </row>
    <row r="932" spans="1:29" ht="15.75" hidden="1">
      <c r="A932" s="31"/>
      <c r="B932" s="31"/>
      <c r="C932" s="31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s="31"/>
      <c r="S932" s="31"/>
      <c r="T932" s="31"/>
      <c r="U932" s="31"/>
      <c r="V932" s="31"/>
      <c r="W932" s="31"/>
      <c r="X932" s="31"/>
      <c r="Y932" s="31"/>
      <c r="Z932" s="31"/>
      <c r="AA932" s="31"/>
      <c r="AB932" s="31"/>
      <c r="AC932" s="31"/>
    </row>
    <row r="933" spans="1:29" ht="15.75" hidden="1">
      <c r="A933" s="31"/>
      <c r="B933" s="31"/>
      <c r="C933" s="31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s="31"/>
      <c r="S933" s="31"/>
      <c r="T933" s="31"/>
      <c r="U933" s="31"/>
      <c r="V933" s="31"/>
      <c r="W933" s="31"/>
      <c r="X933" s="31"/>
      <c r="Y933" s="31"/>
      <c r="Z933" s="31"/>
      <c r="AA933" s="31"/>
      <c r="AB933" s="31"/>
      <c r="AC933" s="31"/>
    </row>
    <row r="934" spans="1:29" ht="15.75" hidden="1">
      <c r="A934" s="31"/>
      <c r="B934" s="31"/>
      <c r="C934" s="31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s="31"/>
      <c r="S934" s="31"/>
      <c r="T934" s="31"/>
      <c r="U934" s="31"/>
      <c r="V934" s="31"/>
      <c r="W934" s="31"/>
      <c r="X934" s="31"/>
      <c r="Y934" s="31"/>
      <c r="Z934" s="31"/>
      <c r="AA934" s="31"/>
      <c r="AB934" s="31"/>
      <c r="AC934" s="31"/>
    </row>
    <row r="935" spans="1:29" ht="15.75" hidden="1">
      <c r="A935" s="31"/>
      <c r="B935" s="31"/>
      <c r="C935" s="31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s="31"/>
      <c r="S935" s="31"/>
      <c r="T935" s="31"/>
      <c r="U935" s="31"/>
      <c r="V935" s="31"/>
      <c r="W935" s="31"/>
      <c r="X935" s="31"/>
      <c r="Y935" s="31"/>
      <c r="Z935" s="31"/>
      <c r="AA935" s="31"/>
      <c r="AB935" s="31"/>
      <c r="AC935" s="31"/>
    </row>
    <row r="936" spans="1:29" ht="15.75" hidden="1">
      <c r="A936" s="31"/>
      <c r="B936" s="31"/>
      <c r="C936" s="31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s="31"/>
      <c r="S936" s="31"/>
      <c r="T936" s="31"/>
      <c r="U936" s="31"/>
      <c r="V936" s="31"/>
      <c r="W936" s="31"/>
      <c r="X936" s="31"/>
      <c r="Y936" s="31"/>
      <c r="Z936" s="31"/>
      <c r="AA936" s="31"/>
      <c r="AB936" s="31"/>
      <c r="AC936" s="31"/>
    </row>
    <row r="937" spans="1:29" ht="15.75" hidden="1">
      <c r="A937" s="31"/>
      <c r="B937" s="31"/>
      <c r="C937" s="31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s="31"/>
      <c r="S937" s="31"/>
      <c r="T937" s="31"/>
      <c r="U937" s="31"/>
      <c r="V937" s="31"/>
      <c r="W937" s="31"/>
      <c r="X937" s="31"/>
      <c r="Y937" s="31"/>
      <c r="Z937" s="31"/>
      <c r="AA937" s="31"/>
      <c r="AB937" s="31"/>
      <c r="AC937" s="31"/>
    </row>
    <row r="938" spans="1:29" ht="15.75" hidden="1">
      <c r="A938" s="31"/>
      <c r="B938" s="31"/>
      <c r="C938" s="31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s="31"/>
      <c r="S938" s="31"/>
      <c r="T938" s="31"/>
      <c r="U938" s="31"/>
      <c r="V938" s="31"/>
      <c r="W938" s="31"/>
      <c r="X938" s="31"/>
      <c r="Y938" s="31"/>
      <c r="Z938" s="31"/>
      <c r="AA938" s="31"/>
      <c r="AB938" s="31"/>
      <c r="AC938" s="31"/>
    </row>
    <row r="939" spans="1:29" ht="15.75" hidden="1">
      <c r="A939" s="31"/>
      <c r="B939" s="31"/>
      <c r="C939" s="31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s="31"/>
      <c r="S939" s="31"/>
      <c r="T939" s="31"/>
      <c r="U939" s="31"/>
      <c r="V939" s="31"/>
      <c r="W939" s="31"/>
      <c r="X939" s="31"/>
      <c r="Y939" s="31"/>
      <c r="Z939" s="31"/>
      <c r="AA939" s="31"/>
      <c r="AB939" s="31"/>
      <c r="AC939" s="31"/>
    </row>
    <row r="940" spans="1:29" ht="15.75" hidden="1">
      <c r="A940" s="31"/>
      <c r="B940" s="31"/>
      <c r="C940" s="31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s="31"/>
      <c r="S940" s="31"/>
      <c r="T940" s="31"/>
      <c r="U940" s="31"/>
      <c r="V940" s="31"/>
      <c r="W940" s="31"/>
      <c r="X940" s="31"/>
      <c r="Y940" s="31"/>
      <c r="Z940" s="31"/>
      <c r="AA940" s="31"/>
      <c r="AB940" s="31"/>
      <c r="AC940" s="31"/>
    </row>
    <row r="941" spans="1:29" ht="15.75" hidden="1">
      <c r="A941" s="31"/>
      <c r="B941" s="31"/>
      <c r="C941" s="31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s="31"/>
      <c r="S941" s="31"/>
      <c r="T941" s="31"/>
      <c r="U941" s="31"/>
      <c r="V941" s="31"/>
      <c r="W941" s="31"/>
      <c r="X941" s="31"/>
      <c r="Y941" s="31"/>
      <c r="Z941" s="31"/>
      <c r="AA941" s="31"/>
      <c r="AB941" s="31"/>
      <c r="AC941" s="31"/>
    </row>
    <row r="942" spans="1:29" ht="15.75" hidden="1">
      <c r="A942" s="31"/>
      <c r="B942" s="31"/>
      <c r="C942" s="31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s="31"/>
      <c r="S942" s="31"/>
      <c r="T942" s="31"/>
      <c r="U942" s="31"/>
      <c r="V942" s="31"/>
      <c r="W942" s="31"/>
      <c r="X942" s="31"/>
      <c r="Y942" s="31"/>
      <c r="Z942" s="31"/>
      <c r="AA942" s="31"/>
      <c r="AB942" s="31"/>
      <c r="AC942" s="31"/>
    </row>
    <row r="943" spans="1:29" ht="15.75" hidden="1">
      <c r="A943" s="31"/>
      <c r="B943" s="31"/>
      <c r="C943" s="31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s="31"/>
      <c r="S943" s="31"/>
      <c r="T943" s="31"/>
      <c r="U943" s="31"/>
      <c r="V943" s="31"/>
      <c r="W943" s="31"/>
      <c r="X943" s="31"/>
      <c r="Y943" s="31"/>
      <c r="Z943" s="31"/>
      <c r="AA943" s="31"/>
      <c r="AB943" s="31"/>
      <c r="AC943" s="31"/>
    </row>
    <row r="944" spans="1:29" ht="15.75" hidden="1">
      <c r="A944" s="31"/>
      <c r="B944" s="31"/>
      <c r="C944" s="31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s="31"/>
      <c r="S944" s="31"/>
      <c r="T944" s="31"/>
      <c r="U944" s="31"/>
      <c r="V944" s="31"/>
      <c r="W944" s="31"/>
      <c r="X944" s="31"/>
      <c r="Y944" s="31"/>
      <c r="Z944" s="31"/>
      <c r="AA944" s="31"/>
      <c r="AB944" s="31"/>
      <c r="AC944" s="31"/>
    </row>
    <row r="945" spans="1:29" ht="15.75" hidden="1">
      <c r="A945" s="31"/>
      <c r="B945" s="31"/>
      <c r="C945" s="31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s="31"/>
      <c r="S945" s="31"/>
      <c r="T945" s="31"/>
      <c r="U945" s="31"/>
      <c r="V945" s="31"/>
      <c r="W945" s="31"/>
      <c r="X945" s="31"/>
      <c r="Y945" s="31"/>
      <c r="Z945" s="31"/>
      <c r="AA945" s="31"/>
      <c r="AB945" s="31"/>
      <c r="AC945" s="31"/>
    </row>
    <row r="946" spans="1:29" ht="15.75" hidden="1">
      <c r="A946" s="31"/>
      <c r="B946" s="31"/>
      <c r="C946" s="31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s="31"/>
      <c r="S946" s="31"/>
      <c r="T946" s="31"/>
      <c r="U946" s="31"/>
      <c r="V946" s="31"/>
      <c r="W946" s="31"/>
      <c r="X946" s="31"/>
      <c r="Y946" s="31"/>
      <c r="Z946" s="31"/>
      <c r="AA946" s="31"/>
      <c r="AB946" s="31"/>
      <c r="AC946" s="31"/>
    </row>
    <row r="947" spans="1:29" ht="15.75" hidden="1">
      <c r="A947" s="31"/>
      <c r="B947" s="31"/>
      <c r="C947" s="31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s="31"/>
      <c r="S947" s="31"/>
      <c r="T947" s="31"/>
      <c r="U947" s="31"/>
      <c r="V947" s="31"/>
      <c r="W947" s="31"/>
      <c r="X947" s="31"/>
      <c r="Y947" s="31"/>
      <c r="Z947" s="31"/>
      <c r="AA947" s="31"/>
      <c r="AB947" s="31"/>
      <c r="AC947" s="31"/>
    </row>
    <row r="948" spans="1:29" ht="15.75" hidden="1">
      <c r="A948" s="31"/>
      <c r="B948" s="31"/>
      <c r="C948" s="31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s="31"/>
      <c r="S948" s="31"/>
      <c r="T948" s="31"/>
      <c r="U948" s="31"/>
      <c r="V948" s="31"/>
      <c r="W948" s="31"/>
      <c r="X948" s="31"/>
      <c r="Y948" s="31"/>
      <c r="Z948" s="31"/>
      <c r="AA948" s="31"/>
      <c r="AB948" s="31"/>
      <c r="AC948" s="31"/>
    </row>
    <row r="949" spans="1:29" ht="15.75" hidden="1">
      <c r="A949" s="31"/>
      <c r="B949" s="31"/>
      <c r="C949" s="31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s="31"/>
      <c r="S949" s="31"/>
      <c r="T949" s="31"/>
      <c r="U949" s="31"/>
      <c r="V949" s="31"/>
      <c r="W949" s="31"/>
      <c r="X949" s="31"/>
      <c r="Y949" s="31"/>
      <c r="Z949" s="31"/>
      <c r="AA949" s="31"/>
      <c r="AB949" s="31"/>
      <c r="AC949" s="31"/>
    </row>
    <row r="950" spans="1:29" ht="15.75" hidden="1">
      <c r="A950" s="31"/>
      <c r="B950" s="31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s="31"/>
      <c r="S950" s="31"/>
      <c r="T950" s="31"/>
      <c r="U950" s="31"/>
      <c r="V950" s="31"/>
      <c r="W950" s="31"/>
      <c r="X950" s="31"/>
      <c r="Y950" s="31"/>
      <c r="Z950" s="31"/>
      <c r="AA950" s="31"/>
      <c r="AB950" s="31"/>
      <c r="AC950" s="31"/>
    </row>
    <row r="951" spans="1:29" ht="15.75" hidden="1">
      <c r="A951" s="31"/>
      <c r="B951" s="31"/>
      <c r="C951" s="31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s="31"/>
      <c r="S951" s="31"/>
      <c r="T951" s="31"/>
      <c r="U951" s="31"/>
      <c r="V951" s="31"/>
      <c r="W951" s="31"/>
      <c r="X951" s="31"/>
      <c r="Y951" s="31"/>
      <c r="Z951" s="31"/>
      <c r="AA951" s="31"/>
      <c r="AB951" s="31"/>
      <c r="AC951" s="31"/>
    </row>
    <row r="952" spans="1:29" ht="15.75" hidden="1">
      <c r="A952" s="31"/>
      <c r="B952" s="31"/>
      <c r="C952" s="31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s="31"/>
      <c r="S952" s="31"/>
      <c r="T952" s="31"/>
      <c r="U952" s="31"/>
      <c r="V952" s="31"/>
      <c r="W952" s="31"/>
      <c r="X952" s="31"/>
      <c r="Y952" s="31"/>
      <c r="Z952" s="31"/>
      <c r="AA952" s="31"/>
      <c r="AB952" s="31"/>
      <c r="AC952" s="31"/>
    </row>
    <row r="953" spans="1:29" ht="15.75" hidden="1">
      <c r="A953" s="31"/>
      <c r="B953" s="31"/>
      <c r="C953" s="31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s="31"/>
      <c r="S953" s="31"/>
      <c r="T953" s="31"/>
      <c r="U953" s="31"/>
      <c r="V953" s="31"/>
      <c r="W953" s="31"/>
      <c r="X953" s="31"/>
      <c r="Y953" s="31"/>
      <c r="Z953" s="31"/>
      <c r="AA953" s="31"/>
      <c r="AB953" s="31"/>
      <c r="AC953" s="31"/>
    </row>
    <row r="954" spans="1:29" ht="15.75" hidden="1">
      <c r="A954" s="31"/>
      <c r="B954" s="31"/>
      <c r="C954" s="31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s="31"/>
      <c r="S954" s="31"/>
      <c r="T954" s="31"/>
      <c r="U954" s="31"/>
      <c r="V954" s="31"/>
      <c r="W954" s="31"/>
      <c r="X954" s="31"/>
      <c r="Y954" s="31"/>
      <c r="Z954" s="31"/>
      <c r="AA954" s="31"/>
      <c r="AB954" s="31"/>
      <c r="AC954" s="31"/>
    </row>
    <row r="955" spans="1:29" ht="15.75" hidden="1">
      <c r="A955" s="31"/>
      <c r="B955" s="31"/>
      <c r="C955" s="31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s="31"/>
      <c r="S955" s="31"/>
      <c r="T955" s="31"/>
      <c r="U955" s="31"/>
      <c r="V955" s="31"/>
      <c r="W955" s="31"/>
      <c r="X955" s="31"/>
      <c r="Y955" s="31"/>
      <c r="Z955" s="31"/>
      <c r="AA955" s="31"/>
      <c r="AB955" s="31"/>
      <c r="AC955" s="31"/>
    </row>
    <row r="956" spans="1:29" ht="15.75" hidden="1">
      <c r="A956" s="31"/>
      <c r="B956" s="31"/>
      <c r="C956" s="31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s="31"/>
      <c r="S956" s="31"/>
      <c r="T956" s="31"/>
      <c r="U956" s="31"/>
      <c r="V956" s="31"/>
      <c r="W956" s="31"/>
      <c r="X956" s="31"/>
      <c r="Y956" s="31"/>
      <c r="Z956" s="31"/>
      <c r="AA956" s="31"/>
      <c r="AB956" s="31"/>
      <c r="AC956" s="31"/>
    </row>
    <row r="957" spans="1:29" ht="15.75" hidden="1">
      <c r="A957" s="31"/>
      <c r="B957" s="31"/>
      <c r="C957" s="31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s="31"/>
      <c r="S957" s="31"/>
      <c r="T957" s="31"/>
      <c r="U957" s="31"/>
      <c r="V957" s="31"/>
      <c r="W957" s="31"/>
      <c r="X957" s="31"/>
      <c r="Y957" s="31"/>
      <c r="Z957" s="31"/>
      <c r="AA957" s="31"/>
      <c r="AB957" s="31"/>
      <c r="AC957" s="31"/>
    </row>
    <row r="958" spans="1:29" ht="15.75" hidden="1">
      <c r="A958" s="31"/>
      <c r="B958" s="31"/>
      <c r="C958" s="31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s="31"/>
      <c r="S958" s="31"/>
      <c r="T958" s="31"/>
      <c r="U958" s="31"/>
      <c r="V958" s="31"/>
      <c r="W958" s="31"/>
      <c r="X958" s="31"/>
      <c r="Y958" s="31"/>
      <c r="Z958" s="31"/>
      <c r="AA958" s="31"/>
      <c r="AB958" s="31"/>
      <c r="AC958" s="31"/>
    </row>
    <row r="959" spans="1:29" ht="15.75" hidden="1">
      <c r="A959" s="31"/>
      <c r="B959" s="31"/>
      <c r="C959" s="31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s="31"/>
      <c r="S959" s="31"/>
      <c r="T959" s="31"/>
      <c r="U959" s="31"/>
      <c r="V959" s="31"/>
      <c r="W959" s="31"/>
      <c r="X959" s="31"/>
      <c r="Y959" s="31"/>
      <c r="Z959" s="31"/>
      <c r="AA959" s="31"/>
      <c r="AB959" s="31"/>
      <c r="AC959" s="31"/>
    </row>
    <row r="960" spans="1:29" ht="15.75" hidden="1">
      <c r="A960" s="31"/>
      <c r="B960" s="31"/>
      <c r="C960" s="31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s="31"/>
      <c r="S960" s="31"/>
      <c r="T960" s="31"/>
      <c r="U960" s="31"/>
      <c r="V960" s="31"/>
      <c r="W960" s="31"/>
      <c r="X960" s="31"/>
      <c r="Y960" s="31"/>
      <c r="Z960" s="31"/>
      <c r="AA960" s="31"/>
      <c r="AB960" s="31"/>
      <c r="AC960" s="31"/>
    </row>
    <row r="961" spans="1:29" ht="15.75" hidden="1">
      <c r="A961" s="31"/>
      <c r="B961" s="31"/>
      <c r="C961" s="31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s="31"/>
      <c r="S961" s="31"/>
      <c r="T961" s="31"/>
      <c r="U961" s="31"/>
      <c r="V961" s="31"/>
      <c r="W961" s="31"/>
      <c r="X961" s="31"/>
      <c r="Y961" s="31"/>
      <c r="Z961" s="31"/>
      <c r="AA961" s="31"/>
      <c r="AB961" s="31"/>
      <c r="AC961" s="31"/>
    </row>
    <row r="962" spans="1:29" ht="15.75" hidden="1">
      <c r="A962" s="31"/>
      <c r="B962" s="31"/>
      <c r="C962" s="31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s="31"/>
      <c r="S962" s="31"/>
      <c r="T962" s="31"/>
      <c r="U962" s="31"/>
      <c r="V962" s="31"/>
      <c r="W962" s="31"/>
      <c r="X962" s="31"/>
      <c r="Y962" s="31"/>
      <c r="Z962" s="31"/>
      <c r="AA962" s="31"/>
      <c r="AB962" s="31"/>
      <c r="AC962" s="31"/>
    </row>
    <row r="963" spans="1:29" ht="15.75" hidden="1">
      <c r="A963" s="31"/>
      <c r="B963" s="31"/>
      <c r="C963" s="31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s="31"/>
      <c r="S963" s="31"/>
      <c r="T963" s="31"/>
      <c r="U963" s="31"/>
      <c r="V963" s="31"/>
      <c r="W963" s="31"/>
      <c r="X963" s="31"/>
      <c r="Y963" s="31"/>
      <c r="Z963" s="31"/>
      <c r="AA963" s="31"/>
      <c r="AB963" s="31"/>
      <c r="AC963" s="31"/>
    </row>
    <row r="964" spans="1:29" ht="15.75" hidden="1">
      <c r="A964" s="31"/>
      <c r="B964" s="31"/>
      <c r="C964" s="31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s="31"/>
      <c r="S964" s="31"/>
      <c r="T964" s="31"/>
      <c r="U964" s="31"/>
      <c r="V964" s="31"/>
      <c r="W964" s="31"/>
      <c r="X964" s="31"/>
      <c r="Y964" s="31"/>
      <c r="Z964" s="31"/>
      <c r="AA964" s="31"/>
      <c r="AB964" s="31"/>
      <c r="AC964" s="31"/>
    </row>
    <row r="965" spans="1:29" ht="15.75" hidden="1">
      <c r="A965" s="31"/>
      <c r="B965" s="31"/>
      <c r="C965" s="31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s="31"/>
      <c r="S965" s="31"/>
      <c r="T965" s="31"/>
      <c r="U965" s="31"/>
      <c r="V965" s="31"/>
      <c r="W965" s="31"/>
      <c r="X965" s="31"/>
      <c r="Y965" s="31"/>
      <c r="Z965" s="31"/>
      <c r="AA965" s="31"/>
      <c r="AB965" s="31"/>
      <c r="AC965" s="31"/>
    </row>
    <row r="966" spans="1:29" ht="15.75" hidden="1">
      <c r="A966" s="31"/>
      <c r="B966" s="31"/>
      <c r="C966" s="31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s="31"/>
      <c r="S966" s="31"/>
      <c r="T966" s="31"/>
      <c r="U966" s="31"/>
      <c r="V966" s="31"/>
      <c r="W966" s="31"/>
      <c r="X966" s="31"/>
      <c r="Y966" s="31"/>
      <c r="Z966" s="31"/>
      <c r="AA966" s="31"/>
      <c r="AB966" s="31"/>
      <c r="AC966" s="31"/>
    </row>
    <row r="967" spans="1:29" ht="15.75" hidden="1">
      <c r="A967" s="31"/>
      <c r="B967" s="31"/>
      <c r="C967" s="31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s="31"/>
      <c r="S967" s="31"/>
      <c r="T967" s="31"/>
      <c r="U967" s="31"/>
      <c r="V967" s="31"/>
      <c r="W967" s="31"/>
      <c r="X967" s="31"/>
      <c r="Y967" s="31"/>
      <c r="Z967" s="31"/>
      <c r="AA967" s="31"/>
      <c r="AB967" s="31"/>
      <c r="AC967" s="31"/>
    </row>
    <row r="968" spans="1:29" ht="15.75" hidden="1">
      <c r="A968" s="31"/>
      <c r="B968" s="31"/>
      <c r="C968" s="31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s="31"/>
      <c r="S968" s="31"/>
      <c r="T968" s="31"/>
      <c r="U968" s="31"/>
      <c r="V968" s="31"/>
      <c r="W968" s="31"/>
      <c r="X968" s="31"/>
      <c r="Y968" s="31"/>
      <c r="Z968" s="31"/>
      <c r="AA968" s="31"/>
      <c r="AB968" s="31"/>
      <c r="AC968" s="31"/>
    </row>
    <row r="969" spans="1:29" ht="15.75" hidden="1">
      <c r="A969" s="31"/>
      <c r="B969" s="31"/>
      <c r="C969" s="31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s="31"/>
      <c r="S969" s="31"/>
      <c r="T969" s="31"/>
      <c r="U969" s="31"/>
      <c r="V969" s="31"/>
      <c r="W969" s="31"/>
      <c r="X969" s="31"/>
      <c r="Y969" s="31"/>
      <c r="Z969" s="31"/>
      <c r="AA969" s="31"/>
      <c r="AB969" s="31"/>
      <c r="AC969" s="31"/>
    </row>
    <row r="970" spans="1:29" ht="15.75" hidden="1">
      <c r="A970" s="31"/>
      <c r="B970" s="31"/>
      <c r="C970" s="31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s="31"/>
      <c r="S970" s="31"/>
      <c r="T970" s="31"/>
      <c r="U970" s="31"/>
      <c r="V970" s="31"/>
      <c r="W970" s="31"/>
      <c r="X970" s="31"/>
      <c r="Y970" s="31"/>
      <c r="Z970" s="31"/>
      <c r="AA970" s="31"/>
      <c r="AB970" s="31"/>
      <c r="AC970" s="31"/>
    </row>
    <row r="971" spans="1:29" ht="15.75" hidden="1">
      <c r="A971" s="31"/>
      <c r="B971" s="31"/>
      <c r="C971" s="31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s="31"/>
      <c r="S971" s="31"/>
      <c r="T971" s="31"/>
      <c r="U971" s="31"/>
      <c r="V971" s="31"/>
      <c r="W971" s="31"/>
      <c r="X971" s="31"/>
      <c r="Y971" s="31"/>
      <c r="Z971" s="31"/>
      <c r="AA971" s="31"/>
      <c r="AB971" s="31"/>
      <c r="AC971" s="31"/>
    </row>
    <row r="972" spans="1:29" ht="15.75" hidden="1">
      <c r="A972" s="31"/>
      <c r="B972" s="31"/>
      <c r="C972" s="31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s="31"/>
      <c r="S972" s="31"/>
      <c r="T972" s="31"/>
      <c r="U972" s="31"/>
      <c r="V972" s="31"/>
      <c r="W972" s="31"/>
      <c r="X972" s="31"/>
      <c r="Y972" s="31"/>
      <c r="Z972" s="31"/>
      <c r="AA972" s="31"/>
      <c r="AB972" s="31"/>
      <c r="AC972" s="31"/>
    </row>
    <row r="973" spans="1:29" ht="15.75" hidden="1">
      <c r="A973" s="31"/>
      <c r="B973" s="31"/>
      <c r="C973" s="31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s="31"/>
      <c r="S973" s="31"/>
      <c r="T973" s="31"/>
      <c r="U973" s="31"/>
      <c r="V973" s="31"/>
      <c r="W973" s="31"/>
      <c r="X973" s="31"/>
      <c r="Y973" s="31"/>
      <c r="Z973" s="31"/>
      <c r="AA973" s="31"/>
      <c r="AB973" s="31"/>
      <c r="AC973" s="31"/>
    </row>
    <row r="974" spans="1:29" ht="15.75" hidden="1">
      <c r="A974" s="31"/>
      <c r="B974" s="31"/>
      <c r="C974" s="31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s="31"/>
      <c r="S974" s="31"/>
      <c r="T974" s="31"/>
      <c r="U974" s="31"/>
      <c r="V974" s="31"/>
      <c r="W974" s="31"/>
      <c r="X974" s="31"/>
      <c r="Y974" s="31"/>
      <c r="Z974" s="31"/>
      <c r="AA974" s="31"/>
      <c r="AB974" s="31"/>
      <c r="AC974" s="31"/>
    </row>
    <row r="975" spans="1:29" ht="15.75" hidden="1">
      <c r="A975" s="31"/>
      <c r="B975" s="31"/>
      <c r="C975" s="31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s="31"/>
      <c r="S975" s="31"/>
      <c r="T975" s="31"/>
      <c r="U975" s="31"/>
      <c r="V975" s="31"/>
      <c r="W975" s="31"/>
      <c r="X975" s="31"/>
      <c r="Y975" s="31"/>
      <c r="Z975" s="31"/>
      <c r="AA975" s="31"/>
      <c r="AB975" s="31"/>
      <c r="AC975" s="31"/>
    </row>
    <row r="976" spans="1:29" ht="15.75" hidden="1">
      <c r="A976" s="31"/>
      <c r="B976" s="31"/>
      <c r="C976" s="31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s="31"/>
      <c r="S976" s="31"/>
      <c r="T976" s="31"/>
      <c r="U976" s="31"/>
      <c r="V976" s="31"/>
      <c r="W976" s="31"/>
      <c r="X976" s="31"/>
      <c r="Y976" s="31"/>
      <c r="Z976" s="31"/>
      <c r="AA976" s="31"/>
      <c r="AB976" s="31"/>
      <c r="AC976" s="31"/>
    </row>
    <row r="977" spans="1:29" ht="15.75" hidden="1">
      <c r="A977" s="31"/>
      <c r="B977" s="31"/>
      <c r="C977" s="31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s="31"/>
      <c r="S977" s="31"/>
      <c r="T977" s="31"/>
      <c r="U977" s="31"/>
      <c r="V977" s="31"/>
      <c r="W977" s="31"/>
      <c r="X977" s="31"/>
      <c r="Y977" s="31"/>
      <c r="Z977" s="31"/>
      <c r="AA977" s="31"/>
      <c r="AB977" s="31"/>
      <c r="AC977" s="31"/>
    </row>
    <row r="978" spans="1:29" ht="15.75" hidden="1">
      <c r="A978" s="31"/>
      <c r="B978" s="31"/>
      <c r="C978" s="31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s="31"/>
      <c r="S978" s="31"/>
      <c r="T978" s="31"/>
      <c r="U978" s="31"/>
      <c r="V978" s="31"/>
      <c r="W978" s="31"/>
      <c r="X978" s="31"/>
      <c r="Y978" s="31"/>
      <c r="Z978" s="31"/>
      <c r="AA978" s="31"/>
      <c r="AB978" s="31"/>
      <c r="AC978" s="31"/>
    </row>
    <row r="979" spans="1:29" ht="15.75" hidden="1">
      <c r="A979" s="31"/>
      <c r="B979" s="31"/>
      <c r="C979" s="31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s="31"/>
      <c r="S979" s="31"/>
      <c r="T979" s="31"/>
      <c r="U979" s="31"/>
      <c r="V979" s="31"/>
      <c r="W979" s="31"/>
      <c r="X979" s="31"/>
      <c r="Y979" s="31"/>
      <c r="Z979" s="31"/>
      <c r="AA979" s="31"/>
      <c r="AB979" s="31"/>
      <c r="AC979" s="31"/>
    </row>
    <row r="980" spans="1:29" ht="15.75" hidden="1">
      <c r="A980" s="31"/>
      <c r="B980" s="31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s="31"/>
      <c r="S980" s="31"/>
      <c r="T980" s="31"/>
      <c r="U980" s="31"/>
      <c r="V980" s="31"/>
      <c r="W980" s="31"/>
      <c r="X980" s="31"/>
      <c r="Y980" s="31"/>
      <c r="Z980" s="31"/>
      <c r="AA980" s="31"/>
      <c r="AB980" s="31"/>
      <c r="AC980" s="31"/>
    </row>
    <row r="981" spans="1:29" ht="15.75" hidden="1">
      <c r="A981" s="31"/>
      <c r="B981" s="31"/>
      <c r="C981" s="31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s="31"/>
      <c r="S981" s="31"/>
      <c r="T981" s="31"/>
      <c r="U981" s="31"/>
      <c r="V981" s="31"/>
      <c r="W981" s="31"/>
      <c r="X981" s="31"/>
      <c r="Y981" s="31"/>
      <c r="Z981" s="31"/>
      <c r="AA981" s="31"/>
      <c r="AB981" s="31"/>
      <c r="AC981" s="31"/>
    </row>
    <row r="982" spans="1:29" ht="15.75" hidden="1">
      <c r="A982" s="31"/>
      <c r="B982" s="31"/>
      <c r="C982" s="31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s="31"/>
      <c r="S982" s="31"/>
      <c r="T982" s="31"/>
      <c r="U982" s="31"/>
      <c r="V982" s="31"/>
      <c r="W982" s="31"/>
      <c r="X982" s="31"/>
      <c r="Y982" s="31"/>
      <c r="Z982" s="31"/>
      <c r="AA982" s="31"/>
      <c r="AB982" s="31"/>
      <c r="AC982" s="31"/>
    </row>
    <row r="983" spans="1:29" ht="15.75" hidden="1">
      <c r="A983" s="31"/>
      <c r="B983" s="31"/>
      <c r="C983" s="31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s="31"/>
      <c r="S983" s="31"/>
      <c r="T983" s="31"/>
      <c r="U983" s="31"/>
      <c r="V983" s="31"/>
      <c r="W983" s="31"/>
      <c r="X983" s="31"/>
      <c r="Y983" s="31"/>
      <c r="Z983" s="31"/>
      <c r="AA983" s="31"/>
      <c r="AB983" s="31"/>
      <c r="AC983" s="31"/>
    </row>
    <row r="984" spans="1:29" ht="15.75" hidden="1">
      <c r="A984" s="31"/>
      <c r="B984" s="31"/>
      <c r="C984" s="31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s="31"/>
      <c r="S984" s="31"/>
      <c r="T984" s="31"/>
      <c r="U984" s="31"/>
      <c r="V984" s="31"/>
      <c r="W984" s="31"/>
      <c r="X984" s="31"/>
      <c r="Y984" s="31"/>
      <c r="Z984" s="31"/>
      <c r="AA984" s="31"/>
      <c r="AB984" s="31"/>
      <c r="AC984" s="31"/>
    </row>
    <row r="985" spans="1:29" ht="15.75" hidden="1">
      <c r="A985" s="31"/>
      <c r="B985" s="31"/>
      <c r="C985" s="31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s="31"/>
      <c r="S985" s="31"/>
      <c r="T985" s="31"/>
      <c r="U985" s="31"/>
      <c r="V985" s="31"/>
      <c r="W985" s="31"/>
      <c r="X985" s="31"/>
      <c r="Y985" s="31"/>
      <c r="Z985" s="31"/>
      <c r="AA985" s="31"/>
      <c r="AB985" s="31"/>
      <c r="AC985" s="31"/>
    </row>
    <row r="986" spans="1:29" ht="15.75" hidden="1">
      <c r="A986" s="31"/>
      <c r="B986" s="31"/>
      <c r="C986" s="31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s="31"/>
      <c r="S986" s="31"/>
      <c r="T986" s="31"/>
      <c r="U986" s="31"/>
      <c r="V986" s="31"/>
      <c r="W986" s="31"/>
      <c r="X986" s="31"/>
      <c r="Y986" s="31"/>
      <c r="Z986" s="31"/>
      <c r="AA986" s="31"/>
      <c r="AB986" s="31"/>
      <c r="AC986" s="31"/>
    </row>
    <row r="987" spans="1:29" ht="15.75" hidden="1">
      <c r="A987" s="31"/>
      <c r="B987" s="31"/>
      <c r="C987" s="31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s="31"/>
      <c r="S987" s="31"/>
      <c r="T987" s="31"/>
      <c r="U987" s="31"/>
      <c r="V987" s="31"/>
      <c r="W987" s="31"/>
      <c r="X987" s="31"/>
      <c r="Y987" s="31"/>
      <c r="Z987" s="31"/>
      <c r="AA987" s="31"/>
      <c r="AB987" s="31"/>
      <c r="AC987" s="31"/>
    </row>
    <row r="988" spans="1:29" ht="15.75" hidden="1">
      <c r="A988" s="31"/>
      <c r="B988" s="31"/>
      <c r="C988" s="31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s="31"/>
      <c r="S988" s="31"/>
      <c r="T988" s="31"/>
      <c r="U988" s="31"/>
      <c r="V988" s="31"/>
      <c r="W988" s="31"/>
      <c r="X988" s="31"/>
      <c r="Y988" s="31"/>
      <c r="Z988" s="31"/>
      <c r="AA988" s="31"/>
      <c r="AB988" s="31"/>
      <c r="AC988" s="31"/>
    </row>
    <row r="989" spans="1:29" ht="15.75" hidden="1">
      <c r="A989" s="31"/>
      <c r="B989" s="31"/>
      <c r="C989" s="31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s="31"/>
      <c r="S989" s="31"/>
      <c r="T989" s="31"/>
      <c r="U989" s="31"/>
      <c r="V989" s="31"/>
      <c r="W989" s="31"/>
      <c r="X989" s="31"/>
      <c r="Y989" s="31"/>
      <c r="Z989" s="31"/>
      <c r="AA989" s="31"/>
      <c r="AB989" s="31"/>
      <c r="AC989" s="31"/>
    </row>
    <row r="990" spans="1:29" ht="15.75" hidden="1">
      <c r="A990" s="31"/>
      <c r="B990" s="31"/>
      <c r="C990" s="31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s="31"/>
      <c r="S990" s="31"/>
      <c r="T990" s="31"/>
      <c r="U990" s="31"/>
      <c r="V990" s="31"/>
      <c r="W990" s="31"/>
      <c r="X990" s="31"/>
      <c r="Y990" s="31"/>
      <c r="Z990" s="31"/>
      <c r="AA990" s="31"/>
      <c r="AB990" s="31"/>
      <c r="AC990" s="31"/>
    </row>
    <row r="991" spans="1:29" ht="15.75" hidden="1">
      <c r="A991" s="31"/>
      <c r="B991" s="31"/>
      <c r="C991" s="31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s="31"/>
      <c r="S991" s="31"/>
      <c r="T991" s="31"/>
      <c r="U991" s="31"/>
      <c r="V991" s="31"/>
      <c r="W991" s="31"/>
      <c r="X991" s="31"/>
      <c r="Y991" s="31"/>
      <c r="Z991" s="31"/>
      <c r="AA991" s="31"/>
      <c r="AB991" s="31"/>
      <c r="AC991" s="31"/>
    </row>
    <row r="992" spans="1:29" ht="15.75" hidden="1">
      <c r="A992" s="31"/>
      <c r="B992" s="31"/>
      <c r="C992" s="31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s="31"/>
      <c r="S992" s="31"/>
      <c r="T992" s="31"/>
      <c r="U992" s="31"/>
      <c r="V992" s="31"/>
      <c r="W992" s="31"/>
      <c r="X992" s="31"/>
      <c r="Y992" s="31"/>
      <c r="Z992" s="31"/>
      <c r="AA992" s="31"/>
      <c r="AB992" s="31"/>
      <c r="AC992" s="31"/>
    </row>
    <row r="993" spans="1:29" ht="15.75" hidden="1">
      <c r="A993" s="31"/>
      <c r="B993" s="31"/>
      <c r="C993" s="31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s="31"/>
      <c r="S993" s="31"/>
      <c r="T993" s="31"/>
      <c r="U993" s="31"/>
      <c r="V993" s="31"/>
      <c r="W993" s="31"/>
      <c r="X993" s="31"/>
      <c r="Y993" s="31"/>
      <c r="Z993" s="31"/>
      <c r="AA993" s="31"/>
      <c r="AB993" s="31"/>
      <c r="AC993" s="31"/>
    </row>
    <row r="994" spans="1:29" ht="15.75" hidden="1">
      <c r="A994" s="31"/>
      <c r="B994" s="31"/>
      <c r="C994" s="31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s="31"/>
      <c r="S994" s="31"/>
      <c r="T994" s="31"/>
      <c r="U994" s="31"/>
      <c r="V994" s="31"/>
      <c r="W994" s="31"/>
      <c r="X994" s="31"/>
      <c r="Y994" s="31"/>
      <c r="Z994" s="31"/>
      <c r="AA994" s="31"/>
      <c r="AB994" s="31"/>
      <c r="AC994" s="31"/>
    </row>
    <row r="995" spans="1:29" ht="15.75" hidden="1">
      <c r="A995" s="31"/>
      <c r="B995" s="31"/>
      <c r="C995" s="31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s="31"/>
      <c r="S995" s="31"/>
      <c r="T995" s="31"/>
      <c r="U995" s="31"/>
      <c r="V995" s="31"/>
      <c r="W995" s="31"/>
      <c r="X995" s="31"/>
      <c r="Y995" s="31"/>
      <c r="Z995" s="31"/>
      <c r="AA995" s="31"/>
      <c r="AB995" s="31"/>
      <c r="AC995" s="31"/>
    </row>
    <row r="996" spans="1:29" ht="15.75" hidden="1">
      <c r="A996" s="31"/>
      <c r="B996" s="31"/>
      <c r="C996" s="31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s="31"/>
      <c r="S996" s="31"/>
      <c r="T996" s="31"/>
      <c r="U996" s="31"/>
      <c r="V996" s="31"/>
      <c r="W996" s="31"/>
      <c r="X996" s="31"/>
      <c r="Y996" s="31"/>
      <c r="Z996" s="31"/>
      <c r="AA996" s="31"/>
      <c r="AB996" s="31"/>
      <c r="AC996" s="31"/>
    </row>
    <row r="997" spans="1:29" ht="15.75" hidden="1">
      <c r="A997" s="31"/>
      <c r="B997" s="31"/>
      <c r="C997" s="31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s="31"/>
      <c r="S997" s="31"/>
      <c r="T997" s="31"/>
      <c r="U997" s="31"/>
      <c r="V997" s="31"/>
      <c r="W997" s="31"/>
      <c r="X997" s="31"/>
      <c r="Y997" s="31"/>
      <c r="Z997" s="31"/>
      <c r="AA997" s="31"/>
      <c r="AB997" s="31"/>
      <c r="AC997" s="31"/>
    </row>
    <row r="998" spans="1:29" ht="15.75" hidden="1">
      <c r="A998" s="31"/>
      <c r="B998" s="31"/>
      <c r="C998" s="31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s="31"/>
      <c r="S998" s="31"/>
      <c r="T998" s="31"/>
      <c r="U998" s="31"/>
      <c r="V998" s="31"/>
      <c r="W998" s="31"/>
      <c r="X998" s="31"/>
      <c r="Y998" s="31"/>
      <c r="Z998" s="31"/>
      <c r="AA998" s="31"/>
      <c r="AB998" s="31"/>
      <c r="AC998" s="31"/>
    </row>
    <row r="999" spans="1:29" ht="15.75" hidden="1">
      <c r="A999" s="31"/>
      <c r="B999" s="31"/>
      <c r="C999" s="31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  <c r="O999" s="31"/>
      <c r="P999" s="31"/>
      <c r="Q999" s="31"/>
      <c r="R999" s="31"/>
      <c r="S999" s="31"/>
      <c r="T999" s="31"/>
      <c r="U999" s="31"/>
      <c r="V999" s="31"/>
      <c r="W999" s="31"/>
      <c r="X999" s="31"/>
      <c r="Y999" s="31"/>
      <c r="Z999" s="31"/>
      <c r="AA999" s="31"/>
      <c r="AB999" s="31"/>
      <c r="AC999" s="31"/>
    </row>
    <row r="1000" spans="1:29" ht="15.75" hidden="1">
      <c r="A1000" s="31"/>
      <c r="B1000" s="31"/>
      <c r="C1000" s="31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s="31"/>
      <c r="S1000" s="31"/>
      <c r="T1000" s="31"/>
      <c r="U1000" s="31"/>
      <c r="V1000" s="31"/>
      <c r="W1000" s="31"/>
      <c r="X1000" s="31"/>
      <c r="Y1000" s="31"/>
      <c r="Z1000" s="31"/>
      <c r="AA1000" s="31"/>
      <c r="AB1000" s="31"/>
      <c r="AC1000" s="31"/>
    </row>
    <row r="1001" spans="1:29" ht="15.75" hidden="1">
      <c r="A1001" s="31"/>
      <c r="B1001" s="31"/>
      <c r="C1001" s="31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s="31"/>
      <c r="S1001" s="31"/>
      <c r="T1001" s="31"/>
      <c r="U1001" s="31"/>
      <c r="V1001" s="31"/>
      <c r="W1001" s="31"/>
      <c r="X1001" s="31"/>
      <c r="Y1001" s="31"/>
      <c r="Z1001" s="31"/>
      <c r="AA1001" s="31"/>
      <c r="AB1001" s="31"/>
      <c r="AC1001" s="31"/>
    </row>
    <row r="1002" spans="1:29" ht="15.75" hidden="1">
      <c r="A1002" s="31"/>
      <c r="B1002" s="31"/>
      <c r="C1002" s="31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s="31"/>
      <c r="S1002" s="31"/>
      <c r="T1002" s="31"/>
      <c r="U1002" s="31"/>
      <c r="V1002" s="31"/>
      <c r="W1002" s="31"/>
      <c r="X1002" s="31"/>
      <c r="Y1002" s="31"/>
      <c r="Z1002" s="31"/>
      <c r="AA1002" s="31"/>
      <c r="AB1002" s="31"/>
      <c r="AC1002" s="31"/>
    </row>
    <row r="1003" spans="1:29" ht="15.75" hidden="1">
      <c r="A1003" s="31"/>
      <c r="B1003" s="31"/>
      <c r="C1003" s="31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  <c r="O1003" s="31"/>
      <c r="P1003" s="31"/>
      <c r="Q1003" s="31"/>
      <c r="R1003" s="31"/>
      <c r="S1003" s="31"/>
      <c r="T1003" s="31"/>
      <c r="U1003" s="31"/>
      <c r="V1003" s="31"/>
      <c r="W1003" s="31"/>
      <c r="X1003" s="31"/>
      <c r="Y1003" s="31"/>
      <c r="Z1003" s="31"/>
      <c r="AA1003" s="31"/>
      <c r="AB1003" s="31"/>
      <c r="AC1003" s="31"/>
    </row>
    <row r="1004" spans="1:29" ht="15.75" hidden="1">
      <c r="A1004" s="31"/>
      <c r="B1004" s="31"/>
      <c r="C1004" s="31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s="31"/>
      <c r="S1004" s="31"/>
      <c r="T1004" s="31"/>
      <c r="U1004" s="31"/>
      <c r="V1004" s="31"/>
      <c r="W1004" s="31"/>
      <c r="X1004" s="31"/>
      <c r="Y1004" s="31"/>
      <c r="Z1004" s="31"/>
      <c r="AA1004" s="31"/>
      <c r="AB1004" s="31"/>
      <c r="AC1004" s="31"/>
    </row>
    <row r="1005" spans="1:29" ht="15.75" hidden="1">
      <c r="A1005" s="31"/>
      <c r="B1005" s="31"/>
      <c r="C1005" s="31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  <c r="O1005" s="31"/>
      <c r="P1005" s="31"/>
      <c r="Q1005" s="31"/>
      <c r="R1005" s="31"/>
      <c r="S1005" s="31"/>
      <c r="T1005" s="31"/>
      <c r="U1005" s="31"/>
      <c r="V1005" s="31"/>
      <c r="W1005" s="31"/>
      <c r="X1005" s="31"/>
      <c r="Y1005" s="31"/>
      <c r="Z1005" s="31"/>
      <c r="AA1005" s="31"/>
      <c r="AB1005" s="31"/>
      <c r="AC1005" s="31"/>
    </row>
    <row r="1006" spans="1:29" ht="15.75" hidden="1">
      <c r="A1006" s="31"/>
      <c r="B1006" s="31"/>
      <c r="C1006" s="31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s="31"/>
      <c r="S1006" s="31"/>
      <c r="T1006" s="31"/>
      <c r="U1006" s="31"/>
      <c r="V1006" s="31"/>
      <c r="W1006" s="31"/>
      <c r="X1006" s="31"/>
      <c r="Y1006" s="31"/>
      <c r="Z1006" s="31"/>
      <c r="AA1006" s="31"/>
      <c r="AB1006" s="31"/>
      <c r="AC1006" s="31"/>
    </row>
    <row r="1007" spans="1:29" ht="15.75" hidden="1">
      <c r="A1007" s="31"/>
      <c r="B1007" s="31"/>
      <c r="C1007" s="31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s="31"/>
      <c r="S1007" s="31"/>
      <c r="T1007" s="31"/>
      <c r="U1007" s="31"/>
      <c r="V1007" s="31"/>
      <c r="W1007" s="31"/>
      <c r="X1007" s="31"/>
      <c r="Y1007" s="31"/>
      <c r="Z1007" s="31"/>
      <c r="AA1007" s="31"/>
      <c r="AB1007" s="31"/>
      <c r="AC1007" s="31"/>
    </row>
    <row r="1008" spans="1:29" ht="15.75" hidden="1">
      <c r="A1008" s="31"/>
      <c r="B1008" s="31"/>
      <c r="C1008" s="31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  <c r="O1008" s="31"/>
      <c r="P1008" s="31"/>
      <c r="Q1008" s="31"/>
      <c r="R1008" s="31"/>
      <c r="S1008" s="31"/>
      <c r="T1008" s="31"/>
      <c r="U1008" s="31"/>
      <c r="V1008" s="31"/>
      <c r="W1008" s="31"/>
      <c r="X1008" s="31"/>
      <c r="Y1008" s="31"/>
      <c r="Z1008" s="31"/>
      <c r="AA1008" s="31"/>
      <c r="AB1008" s="31"/>
      <c r="AC1008" s="31"/>
    </row>
    <row r="1009" spans="1:29" ht="15.75" hidden="1">
      <c r="A1009" s="31"/>
      <c r="B1009" s="31"/>
      <c r="C1009" s="31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s="31"/>
      <c r="S1009" s="31"/>
      <c r="T1009" s="31"/>
      <c r="U1009" s="31"/>
      <c r="V1009" s="31"/>
      <c r="W1009" s="31"/>
      <c r="X1009" s="31"/>
      <c r="Y1009" s="31"/>
      <c r="Z1009" s="31"/>
      <c r="AA1009" s="31"/>
      <c r="AB1009" s="31"/>
      <c r="AC1009" s="31"/>
    </row>
    <row r="1010" spans="1:29" ht="15.75" hidden="1">
      <c r="A1010" s="31"/>
      <c r="B1010" s="31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s="31"/>
      <c r="S1010" s="31"/>
      <c r="T1010" s="31"/>
      <c r="U1010" s="31"/>
      <c r="V1010" s="31"/>
      <c r="W1010" s="31"/>
      <c r="X1010" s="31"/>
      <c r="Y1010" s="31"/>
      <c r="Z1010" s="31"/>
      <c r="AA1010" s="31"/>
      <c r="AB1010" s="31"/>
      <c r="AC1010" s="31"/>
    </row>
    <row r="1011" spans="1:29" ht="15.75" hidden="1">
      <c r="A1011" s="31"/>
      <c r="B1011" s="31"/>
      <c r="C1011" s="31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s="31"/>
      <c r="S1011" s="31"/>
      <c r="T1011" s="31"/>
      <c r="U1011" s="31"/>
      <c r="V1011" s="31"/>
      <c r="W1011" s="31"/>
      <c r="X1011" s="31"/>
      <c r="Y1011" s="31"/>
      <c r="Z1011" s="31"/>
      <c r="AA1011" s="31"/>
      <c r="AB1011" s="31"/>
      <c r="AC1011" s="31"/>
    </row>
    <row r="1012" spans="1:29" ht="15.75" hidden="1">
      <c r="A1012" s="31"/>
      <c r="B1012" s="31"/>
      <c r="C1012" s="31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s="31"/>
      <c r="S1012" s="31"/>
      <c r="T1012" s="31"/>
      <c r="U1012" s="31"/>
      <c r="V1012" s="31"/>
      <c r="W1012" s="31"/>
      <c r="X1012" s="31"/>
      <c r="Y1012" s="31"/>
      <c r="Z1012" s="31"/>
      <c r="AA1012" s="31"/>
      <c r="AB1012" s="31"/>
      <c r="AC1012" s="31"/>
    </row>
    <row r="1013" spans="1:29" ht="15.75" hidden="1">
      <c r="A1013" s="31"/>
      <c r="B1013" s="31"/>
      <c r="C1013" s="31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s="31"/>
      <c r="S1013" s="31"/>
      <c r="T1013" s="31"/>
      <c r="U1013" s="31"/>
      <c r="V1013" s="31"/>
      <c r="W1013" s="31"/>
      <c r="X1013" s="31"/>
      <c r="Y1013" s="31"/>
      <c r="Z1013" s="31"/>
      <c r="AA1013" s="31"/>
      <c r="AB1013" s="31"/>
      <c r="AC1013" s="31"/>
    </row>
    <row r="1014" spans="1:29" ht="15.75" hidden="1">
      <c r="A1014" s="31"/>
      <c r="B1014" s="31"/>
      <c r="C1014" s="31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s="31"/>
      <c r="S1014" s="31"/>
      <c r="T1014" s="31"/>
      <c r="U1014" s="31"/>
      <c r="V1014" s="31"/>
      <c r="W1014" s="31"/>
      <c r="X1014" s="31"/>
      <c r="Y1014" s="31"/>
      <c r="Z1014" s="31"/>
      <c r="AA1014" s="31"/>
      <c r="AB1014" s="31"/>
      <c r="AC1014" s="31"/>
    </row>
    <row r="1015" spans="1:29" ht="15.75" hidden="1">
      <c r="A1015" s="31"/>
      <c r="B1015" s="31"/>
      <c r="C1015" s="31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s="31"/>
      <c r="S1015" s="31"/>
      <c r="T1015" s="31"/>
      <c r="U1015" s="31"/>
      <c r="V1015" s="31"/>
      <c r="W1015" s="31"/>
      <c r="X1015" s="31"/>
      <c r="Y1015" s="31"/>
      <c r="Z1015" s="31"/>
      <c r="AA1015" s="31"/>
      <c r="AB1015" s="31"/>
      <c r="AC1015" s="31"/>
    </row>
    <row r="1016" spans="1:29" ht="15.75" hidden="1">
      <c r="A1016" s="31"/>
      <c r="B1016" s="31"/>
      <c r="C1016" s="31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s="31"/>
      <c r="S1016" s="31"/>
      <c r="T1016" s="31"/>
      <c r="U1016" s="31"/>
      <c r="V1016" s="31"/>
      <c r="W1016" s="31"/>
      <c r="X1016" s="31"/>
      <c r="Y1016" s="31"/>
      <c r="Z1016" s="31"/>
      <c r="AA1016" s="31"/>
      <c r="AB1016" s="31"/>
      <c r="AC1016" s="31"/>
    </row>
    <row r="1017" spans="1:29" ht="15.75" hidden="1">
      <c r="A1017" s="31"/>
      <c r="B1017" s="31"/>
      <c r="C1017" s="31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s="31"/>
      <c r="S1017" s="31"/>
      <c r="T1017" s="31"/>
      <c r="U1017" s="31"/>
      <c r="V1017" s="31"/>
      <c r="W1017" s="31"/>
      <c r="X1017" s="31"/>
      <c r="Y1017" s="31"/>
      <c r="Z1017" s="31"/>
      <c r="AA1017" s="31"/>
      <c r="AB1017" s="31"/>
      <c r="AC1017" s="31"/>
    </row>
    <row r="1018" spans="1:29" ht="15.75" hidden="1">
      <c r="A1018" s="31"/>
      <c r="B1018" s="31"/>
      <c r="C1018" s="31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s="31"/>
      <c r="S1018" s="31"/>
      <c r="T1018" s="31"/>
      <c r="U1018" s="31"/>
      <c r="V1018" s="31"/>
      <c r="W1018" s="31"/>
      <c r="X1018" s="31"/>
      <c r="Y1018" s="31"/>
      <c r="Z1018" s="31"/>
      <c r="AA1018" s="31"/>
      <c r="AB1018" s="31"/>
      <c r="AC1018" s="31"/>
    </row>
    <row r="1019" spans="1:29" ht="15.75" hidden="1">
      <c r="A1019" s="31"/>
      <c r="B1019" s="31"/>
      <c r="C1019" s="31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s="31"/>
      <c r="S1019" s="31"/>
      <c r="T1019" s="31"/>
      <c r="U1019" s="31"/>
      <c r="V1019" s="31"/>
      <c r="W1019" s="31"/>
      <c r="X1019" s="31"/>
      <c r="Y1019" s="31"/>
      <c r="Z1019" s="31"/>
      <c r="AA1019" s="31"/>
      <c r="AB1019" s="31"/>
      <c r="AC1019" s="31"/>
    </row>
    <row r="1020" spans="1:29" ht="15.75" hidden="1">
      <c r="A1020" s="31"/>
      <c r="B1020" s="31"/>
      <c r="C1020" s="31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s="31"/>
      <c r="S1020" s="31"/>
      <c r="T1020" s="31"/>
      <c r="U1020" s="31"/>
      <c r="V1020" s="31"/>
      <c r="W1020" s="31"/>
      <c r="X1020" s="31"/>
      <c r="Y1020" s="31"/>
      <c r="Z1020" s="31"/>
      <c r="AA1020" s="31"/>
      <c r="AB1020" s="31"/>
      <c r="AC1020" s="31"/>
    </row>
    <row r="1021" spans="1:29" ht="15.75" hidden="1">
      <c r="A1021" s="31"/>
      <c r="B1021" s="31"/>
      <c r="C1021" s="31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s="31"/>
      <c r="S1021" s="31"/>
      <c r="T1021" s="31"/>
      <c r="U1021" s="31"/>
      <c r="V1021" s="31"/>
      <c r="W1021" s="31"/>
      <c r="X1021" s="31"/>
      <c r="Y1021" s="31"/>
      <c r="Z1021" s="31"/>
      <c r="AA1021" s="31"/>
      <c r="AB1021" s="31"/>
      <c r="AC1021" s="31"/>
    </row>
    <row r="1022" spans="1:29" ht="15.75" hidden="1">
      <c r="A1022" s="31"/>
      <c r="B1022" s="31"/>
      <c r="C1022" s="31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s="31"/>
      <c r="S1022" s="31"/>
      <c r="T1022" s="31"/>
      <c r="U1022" s="31"/>
      <c r="V1022" s="31"/>
      <c r="W1022" s="31"/>
      <c r="X1022" s="31"/>
      <c r="Y1022" s="31"/>
      <c r="Z1022" s="31"/>
      <c r="AA1022" s="31"/>
      <c r="AB1022" s="31"/>
      <c r="AC1022" s="31"/>
    </row>
    <row r="1023" spans="1:29" ht="15.75" hidden="1">
      <c r="A1023" s="31"/>
      <c r="B1023" s="31"/>
      <c r="C1023" s="31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s="31"/>
      <c r="S1023" s="31"/>
      <c r="T1023" s="31"/>
      <c r="U1023" s="31"/>
      <c r="V1023" s="31"/>
      <c r="W1023" s="31"/>
      <c r="X1023" s="31"/>
      <c r="Y1023" s="31"/>
      <c r="Z1023" s="31"/>
      <c r="AA1023" s="31"/>
      <c r="AB1023" s="31"/>
      <c r="AC1023" s="31"/>
    </row>
    <row r="1024" spans="1:29" ht="15.75" hidden="1">
      <c r="A1024" s="31"/>
      <c r="B1024" s="31"/>
      <c r="C1024" s="31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s="31"/>
      <c r="S1024" s="31"/>
      <c r="T1024" s="31"/>
      <c r="U1024" s="31"/>
      <c r="V1024" s="31"/>
      <c r="W1024" s="31"/>
      <c r="X1024" s="31"/>
      <c r="Y1024" s="31"/>
      <c r="Z1024" s="31"/>
      <c r="AA1024" s="31"/>
      <c r="AB1024" s="31"/>
      <c r="AC1024" s="31"/>
    </row>
    <row r="1025" spans="1:29" ht="15.75" hidden="1">
      <c r="A1025" s="31"/>
      <c r="B1025" s="31"/>
      <c r="C1025" s="31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s="31"/>
      <c r="S1025" s="31"/>
      <c r="T1025" s="31"/>
      <c r="U1025" s="31"/>
      <c r="V1025" s="31"/>
      <c r="W1025" s="31"/>
      <c r="X1025" s="31"/>
      <c r="Y1025" s="31"/>
      <c r="Z1025" s="31"/>
      <c r="AA1025" s="31"/>
      <c r="AB1025" s="31"/>
      <c r="AC1025" s="31"/>
    </row>
    <row r="1026" spans="1:29" ht="15.75" hidden="1">
      <c r="A1026" s="31"/>
      <c r="B1026" s="31"/>
      <c r="C1026" s="31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s="31"/>
      <c r="S1026" s="31"/>
      <c r="T1026" s="31"/>
      <c r="U1026" s="31"/>
      <c r="V1026" s="31"/>
      <c r="W1026" s="31"/>
      <c r="X1026" s="31"/>
      <c r="Y1026" s="31"/>
      <c r="Z1026" s="31"/>
      <c r="AA1026" s="31"/>
      <c r="AB1026" s="31"/>
      <c r="AC1026" s="31"/>
    </row>
    <row r="1027" spans="1:29" ht="15.75" hidden="1">
      <c r="A1027" s="31"/>
      <c r="B1027" s="31"/>
      <c r="C1027" s="31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s="31"/>
      <c r="S1027" s="31"/>
      <c r="T1027" s="31"/>
      <c r="U1027" s="31"/>
      <c r="V1027" s="31"/>
      <c r="W1027" s="31"/>
      <c r="X1027" s="31"/>
      <c r="Y1027" s="31"/>
      <c r="Z1027" s="31"/>
      <c r="AA1027" s="31"/>
      <c r="AB1027" s="31"/>
      <c r="AC1027" s="31"/>
    </row>
    <row r="1028" spans="1:29" ht="15.75" hidden="1">
      <c r="A1028" s="31"/>
      <c r="B1028" s="31"/>
      <c r="C1028" s="31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s="31"/>
      <c r="S1028" s="31"/>
      <c r="T1028" s="31"/>
      <c r="U1028" s="31"/>
      <c r="V1028" s="31"/>
      <c r="W1028" s="31"/>
      <c r="X1028" s="31"/>
      <c r="Y1028" s="31"/>
      <c r="Z1028" s="31"/>
      <c r="AA1028" s="31"/>
      <c r="AB1028" s="31"/>
      <c r="AC1028" s="31"/>
    </row>
    <row r="1029" spans="1:29" ht="15.75" hidden="1">
      <c r="A1029" s="31"/>
      <c r="B1029" s="31"/>
      <c r="C1029" s="31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s="31"/>
      <c r="S1029" s="31"/>
      <c r="T1029" s="31"/>
      <c r="U1029" s="31"/>
      <c r="V1029" s="31"/>
      <c r="W1029" s="31"/>
      <c r="X1029" s="31"/>
      <c r="Y1029" s="31"/>
      <c r="Z1029" s="31"/>
      <c r="AA1029" s="31"/>
      <c r="AB1029" s="31"/>
      <c r="AC1029" s="31"/>
    </row>
    <row r="1030" spans="1:29" ht="15.75" hidden="1">
      <c r="A1030" s="31"/>
      <c r="B1030" s="31"/>
      <c r="C1030" s="31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s="31"/>
      <c r="S1030" s="31"/>
      <c r="T1030" s="31"/>
      <c r="U1030" s="31"/>
      <c r="V1030" s="31"/>
      <c r="W1030" s="31"/>
      <c r="X1030" s="31"/>
      <c r="Y1030" s="31"/>
      <c r="Z1030" s="31"/>
      <c r="AA1030" s="31"/>
      <c r="AB1030" s="31"/>
      <c r="AC1030" s="31"/>
    </row>
    <row r="1031" spans="1:29" ht="15.75" hidden="1">
      <c r="A1031" s="31"/>
      <c r="B1031" s="31"/>
      <c r="C1031" s="31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s="31"/>
      <c r="S1031" s="31"/>
      <c r="T1031" s="31"/>
      <c r="U1031" s="31"/>
      <c r="V1031" s="31"/>
      <c r="W1031" s="31"/>
      <c r="X1031" s="31"/>
      <c r="Y1031" s="31"/>
      <c r="Z1031" s="31"/>
      <c r="AA1031" s="31"/>
      <c r="AB1031" s="31"/>
      <c r="AC1031" s="31"/>
    </row>
    <row r="1032" spans="1:29" ht="15.75" hidden="1">
      <c r="A1032" s="31"/>
      <c r="B1032" s="31"/>
      <c r="C1032" s="31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s="31"/>
      <c r="S1032" s="31"/>
      <c r="T1032" s="31"/>
      <c r="U1032" s="31"/>
      <c r="V1032" s="31"/>
      <c r="W1032" s="31"/>
      <c r="X1032" s="31"/>
      <c r="Y1032" s="31"/>
      <c r="Z1032" s="31"/>
      <c r="AA1032" s="31"/>
      <c r="AB1032" s="31"/>
      <c r="AC1032" s="31"/>
    </row>
    <row r="1033" spans="1:29" ht="15.75" hidden="1">
      <c r="A1033" s="31"/>
      <c r="B1033" s="31"/>
      <c r="C1033" s="31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s="31"/>
      <c r="S1033" s="31"/>
      <c r="T1033" s="31"/>
      <c r="U1033" s="31"/>
      <c r="V1033" s="31"/>
      <c r="W1033" s="31"/>
      <c r="X1033" s="31"/>
      <c r="Y1033" s="31"/>
      <c r="Z1033" s="31"/>
      <c r="AA1033" s="31"/>
      <c r="AB1033" s="31"/>
      <c r="AC1033" s="31"/>
    </row>
    <row r="1034" spans="1:29" ht="15.75" hidden="1">
      <c r="A1034" s="31"/>
      <c r="B1034" s="31"/>
      <c r="C1034" s="31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s="31"/>
      <c r="S1034" s="31"/>
      <c r="T1034" s="31"/>
      <c r="U1034" s="31"/>
      <c r="V1034" s="31"/>
      <c r="W1034" s="31"/>
      <c r="X1034" s="31"/>
      <c r="Y1034" s="31"/>
      <c r="Z1034" s="31"/>
      <c r="AA1034" s="31"/>
      <c r="AB1034" s="31"/>
      <c r="AC1034" s="31"/>
    </row>
    <row r="1035" spans="1:29" ht="15.75" hidden="1">
      <c r="A1035" s="31"/>
      <c r="B1035" s="31"/>
      <c r="C1035" s="31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s="31"/>
      <c r="S1035" s="31"/>
      <c r="T1035" s="31"/>
      <c r="U1035" s="31"/>
      <c r="V1035" s="31"/>
      <c r="W1035" s="31"/>
      <c r="X1035" s="31"/>
      <c r="Y1035" s="31"/>
      <c r="Z1035" s="31"/>
      <c r="AA1035" s="31"/>
      <c r="AB1035" s="31"/>
      <c r="AC1035" s="31"/>
    </row>
    <row r="1036" spans="1:29" ht="15.75" hidden="1">
      <c r="A1036" s="31"/>
      <c r="B1036" s="31"/>
      <c r="C1036" s="31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s="31"/>
      <c r="S1036" s="31"/>
      <c r="T1036" s="31"/>
      <c r="U1036" s="31"/>
      <c r="V1036" s="31"/>
      <c r="W1036" s="31"/>
      <c r="X1036" s="31"/>
      <c r="Y1036" s="31"/>
      <c r="Z1036" s="31"/>
      <c r="AA1036" s="31"/>
      <c r="AB1036" s="31"/>
      <c r="AC1036" s="31"/>
    </row>
    <row r="1037" spans="1:29" ht="15.75" hidden="1">
      <c r="A1037" s="31"/>
      <c r="B1037" s="31"/>
      <c r="C1037" s="31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s="31"/>
      <c r="S1037" s="31"/>
      <c r="T1037" s="31"/>
      <c r="U1037" s="31"/>
      <c r="V1037" s="31"/>
      <c r="W1037" s="31"/>
      <c r="X1037" s="31"/>
      <c r="Y1037" s="31"/>
      <c r="Z1037" s="31"/>
      <c r="AA1037" s="31"/>
      <c r="AB1037" s="31"/>
      <c r="AC1037" s="31"/>
    </row>
    <row r="1038" spans="1:29" ht="15.75" hidden="1">
      <c r="A1038" s="31"/>
      <c r="B1038" s="31"/>
      <c r="C1038" s="31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s="31"/>
      <c r="S1038" s="31"/>
      <c r="T1038" s="31"/>
      <c r="U1038" s="31"/>
      <c r="V1038" s="31"/>
      <c r="W1038" s="31"/>
      <c r="X1038" s="31"/>
      <c r="Y1038" s="31"/>
      <c r="Z1038" s="31"/>
      <c r="AA1038" s="31"/>
      <c r="AB1038" s="31"/>
      <c r="AC1038" s="31"/>
    </row>
    <row r="1039" spans="1:29" ht="15.75" hidden="1">
      <c r="A1039" s="31"/>
      <c r="B1039" s="31"/>
      <c r="C1039" s="31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s="31"/>
      <c r="S1039" s="31"/>
      <c r="T1039" s="31"/>
      <c r="U1039" s="31"/>
      <c r="V1039" s="31"/>
      <c r="W1039" s="31"/>
      <c r="X1039" s="31"/>
      <c r="Y1039" s="31"/>
      <c r="Z1039" s="31"/>
      <c r="AA1039" s="31"/>
      <c r="AB1039" s="31"/>
      <c r="AC1039" s="31"/>
    </row>
    <row r="1040" spans="1:29" ht="15.75" hidden="1">
      <c r="A1040" s="31"/>
      <c r="B1040" s="31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s="31"/>
      <c r="S1040" s="31"/>
      <c r="T1040" s="31"/>
      <c r="U1040" s="31"/>
      <c r="V1040" s="31"/>
      <c r="W1040" s="31"/>
      <c r="X1040" s="31"/>
      <c r="Y1040" s="31"/>
      <c r="Z1040" s="31"/>
      <c r="AA1040" s="31"/>
      <c r="AB1040" s="31"/>
      <c r="AC1040" s="31"/>
    </row>
    <row r="1041" spans="1:29" ht="15.75" hidden="1">
      <c r="A1041" s="31"/>
      <c r="B1041" s="31"/>
      <c r="C1041" s="31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s="31"/>
      <c r="S1041" s="31"/>
      <c r="T1041" s="31"/>
      <c r="U1041" s="31"/>
      <c r="V1041" s="31"/>
      <c r="W1041" s="31"/>
      <c r="X1041" s="31"/>
      <c r="Y1041" s="31"/>
      <c r="Z1041" s="31"/>
      <c r="AA1041" s="31"/>
      <c r="AB1041" s="31"/>
      <c r="AC1041" s="31"/>
    </row>
    <row r="1042" spans="1:29" ht="15.75" hidden="1">
      <c r="A1042" s="31"/>
      <c r="B1042" s="31"/>
      <c r="C1042" s="31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s="31"/>
      <c r="S1042" s="31"/>
      <c r="T1042" s="31"/>
      <c r="U1042" s="31"/>
      <c r="V1042" s="31"/>
      <c r="W1042" s="31"/>
      <c r="X1042" s="31"/>
      <c r="Y1042" s="31"/>
      <c r="Z1042" s="31"/>
      <c r="AA1042" s="31"/>
      <c r="AB1042" s="31"/>
      <c r="AC1042" s="31"/>
    </row>
    <row r="1043" spans="1:29" ht="15.75" hidden="1">
      <c r="A1043" s="31"/>
      <c r="B1043" s="31"/>
      <c r="C1043" s="31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s="31"/>
      <c r="S1043" s="31"/>
      <c r="T1043" s="31"/>
      <c r="U1043" s="31"/>
      <c r="V1043" s="31"/>
      <c r="W1043" s="31"/>
      <c r="X1043" s="31"/>
      <c r="Y1043" s="31"/>
      <c r="Z1043" s="31"/>
      <c r="AA1043" s="31"/>
      <c r="AB1043" s="31"/>
      <c r="AC1043" s="31"/>
    </row>
    <row r="1044" spans="1:29" ht="15.75" hidden="1">
      <c r="A1044" s="31"/>
      <c r="B1044" s="31"/>
      <c r="C1044" s="31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s="31"/>
      <c r="S1044" s="31"/>
      <c r="T1044" s="31"/>
      <c r="U1044" s="31"/>
      <c r="V1044" s="31"/>
      <c r="W1044" s="31"/>
      <c r="X1044" s="31"/>
      <c r="Y1044" s="31"/>
      <c r="Z1044" s="31"/>
      <c r="AA1044" s="31"/>
      <c r="AB1044" s="31"/>
      <c r="AC1044" s="31"/>
    </row>
    <row r="1045" spans="1:29" ht="15.75" hidden="1">
      <c r="A1045" s="31"/>
      <c r="B1045" s="31"/>
      <c r="C1045" s="31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s="31"/>
      <c r="S1045" s="31"/>
      <c r="T1045" s="31"/>
      <c r="U1045" s="31"/>
      <c r="V1045" s="31"/>
      <c r="W1045" s="31"/>
      <c r="X1045" s="31"/>
      <c r="Y1045" s="31"/>
      <c r="Z1045" s="31"/>
      <c r="AA1045" s="31"/>
      <c r="AB1045" s="31"/>
      <c r="AC1045" s="31"/>
    </row>
    <row r="1046" spans="1:29" ht="15.75" hidden="1">
      <c r="A1046" s="31"/>
      <c r="B1046" s="31"/>
      <c r="C1046" s="31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s="31"/>
      <c r="S1046" s="31"/>
      <c r="T1046" s="31"/>
      <c r="U1046" s="31"/>
      <c r="V1046" s="31"/>
      <c r="W1046" s="31"/>
      <c r="X1046" s="31"/>
      <c r="Y1046" s="31"/>
      <c r="Z1046" s="31"/>
      <c r="AA1046" s="31"/>
      <c r="AB1046" s="31"/>
      <c r="AC1046" s="31"/>
    </row>
    <row r="1047" spans="1:29" ht="15.75" hidden="1">
      <c r="A1047" s="31"/>
      <c r="B1047" s="31"/>
      <c r="C1047" s="31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s="31"/>
      <c r="S1047" s="31"/>
      <c r="T1047" s="31"/>
      <c r="U1047" s="31"/>
      <c r="V1047" s="31"/>
      <c r="W1047" s="31"/>
      <c r="X1047" s="31"/>
      <c r="Y1047" s="31"/>
      <c r="Z1047" s="31"/>
      <c r="AA1047" s="31"/>
      <c r="AB1047" s="31"/>
      <c r="AC1047" s="31"/>
    </row>
    <row r="1048" spans="1:29" ht="15.75" hidden="1">
      <c r="A1048" s="31"/>
      <c r="B1048" s="31"/>
      <c r="C1048" s="31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s="31"/>
      <c r="S1048" s="31"/>
      <c r="T1048" s="31"/>
      <c r="U1048" s="31"/>
      <c r="V1048" s="31"/>
      <c r="W1048" s="31"/>
      <c r="X1048" s="31"/>
      <c r="Y1048" s="31"/>
      <c r="Z1048" s="31"/>
      <c r="AA1048" s="31"/>
      <c r="AB1048" s="31"/>
      <c r="AC1048" s="31"/>
    </row>
  </sheetData>
  <mergeCells count="30">
    <mergeCell ref="R55:R56"/>
    <mergeCell ref="B53:S53"/>
    <mergeCell ref="D55:N55"/>
    <mergeCell ref="P55:Q56"/>
    <mergeCell ref="I56:N56"/>
    <mergeCell ref="D56:H56"/>
    <mergeCell ref="I10:N10"/>
    <mergeCell ref="R9:R10"/>
    <mergeCell ref="P9:Q10"/>
    <mergeCell ref="D9:N9"/>
    <mergeCell ref="B7:S7"/>
    <mergeCell ref="D10:H10"/>
    <mergeCell ref="B99:S99"/>
    <mergeCell ref="R101:R102"/>
    <mergeCell ref="D102:H102"/>
    <mergeCell ref="I102:N102"/>
    <mergeCell ref="D101:N101"/>
    <mergeCell ref="P101:Q102"/>
    <mergeCell ref="R147:R148"/>
    <mergeCell ref="P147:Q148"/>
    <mergeCell ref="B145:S145"/>
    <mergeCell ref="D147:N147"/>
    <mergeCell ref="D148:H148"/>
    <mergeCell ref="I148:N148"/>
    <mergeCell ref="D193:N193"/>
    <mergeCell ref="B191:S191"/>
    <mergeCell ref="P193:Q194"/>
    <mergeCell ref="R193:R194"/>
    <mergeCell ref="I194:N194"/>
    <mergeCell ref="D194:H194"/>
  </mergeCells>
  <conditionalFormatting sqref="D9:N9 D55:N55 D101:N101 D147:N147 D193:N193">
    <cfRule type="cellIs" dxfId="27" priority="1" operator="equal">
      <formula>"Will Boat"</formula>
    </cfRule>
  </conditionalFormatting>
  <conditionalFormatting sqref="D9:N9 D55:N55 D101:N101 D147:N147 D193:N193">
    <cfRule type="cellIs" dxfId="26" priority="2" operator="equal">
      <formula>"Green Boat"</formula>
    </cfRule>
  </conditionalFormatting>
  <conditionalFormatting sqref="J14:J45 J60:J91 J106:J137 J152:J183 J198:J229">
    <cfRule type="containsText" dxfId="25" priority="3" operator="containsText" text="Oui">
      <formula>NOT(ISERROR(SEARCH(("Oui"),(J14))))</formula>
    </cfRule>
  </conditionalFormatting>
  <conditionalFormatting sqref="M14:M45 L27:L39 M60:M91 M106:M137 M152:M183 M198:M229">
    <cfRule type="containsText" dxfId="24" priority="4" operator="containsText" text="chalok">
      <formula>NOT(ISERROR(SEARCH(("chalok"),(M14))))</formula>
    </cfRule>
  </conditionalFormatting>
  <conditionalFormatting sqref="M14:M45 L27:L39 M60:M91 M106:M137 M152:M183 M198:M229">
    <cfRule type="containsText" dxfId="23" priority="5" operator="containsText" text="sairee">
      <formula>NOT(ISERROR(SEARCH(("sairee"),(M14))))</formula>
    </cfRule>
  </conditionalFormatting>
  <conditionalFormatting sqref="M14:M25 N14:N45 M27:M39 N60:N91 N106:N137 N152:N183 N198:N229">
    <cfRule type="cellIs" dxfId="22" priority="6" operator="equal">
      <formula>"paid"</formula>
    </cfRule>
  </conditionalFormatting>
  <conditionalFormatting sqref="M14:M25 N14:N45 M27:M39 N60:N91 N106:N137 N152:N183 N198:N229">
    <cfRule type="containsText" dxfId="21" priority="7" operator="containsText" text="not">
      <formula>NOT(ISERROR(SEARCH(("not"),(M14))))</formula>
    </cfRule>
  </conditionalFormatting>
  <conditionalFormatting sqref="M14:M25 N14:N45 M27:M39 N60:N91 N106:N137 N152:N183 N198:N229">
    <cfRule type="containsText" dxfId="20" priority="8" operator="containsText" text="paid">
      <formula>NOT(ISERROR(SEARCH(("paid"),(M14))))</formula>
    </cfRule>
  </conditionalFormatting>
  <conditionalFormatting sqref="D10:N10 D56:N56 D102:N102 D148:N148 D194:N194">
    <cfRule type="containsText" dxfId="19" priority="9" operator="containsText" text="sail rock">
      <formula>NOT(ISERROR(SEARCH(("sail rock"),(D10))))</formula>
    </cfRule>
  </conditionalFormatting>
  <conditionalFormatting sqref="D14:D45 D60:D91 D106:D137 D152:D183 D198:D229">
    <cfRule type="notContainsText" dxfId="18" priority="10" operator="notContains" text="aca">
      <formula>ISERROR(SEARCH(("aca"),(D14)))</formula>
    </cfRule>
  </conditionalFormatting>
  <dataValidations count="9">
    <dataValidation type="list" allowBlank="1" sqref="I14:I45 I60:I91 I106:I137 I152:I183 I198:I229">
      <formula1>activity</formula1>
    </dataValidation>
    <dataValidation type="list" allowBlank="1" showDropDown="1" sqref="G14:G45 J14:J45 G60:G91 J60:J91 G106:G137 J106:J137 G152:G183 J152:J183 G198:G229 J198:J229">
      <formula1>"Oui,Non"</formula1>
    </dataValidation>
    <dataValidation type="list" allowBlank="1" showDropDown="1" sqref="E3 S3:T3">
      <formula1>"Janvier,Février,Mars,Avril,Mai,Juin,Juillet,Aout,Septembre,Octobre,Novembre,Décembre"</formula1>
    </dataValidation>
    <dataValidation type="list" allowBlank="1" showDropDown="1" sqref="D10 I10 D56 I56 D102 I102 D148 I148 D194 I194">
      <formula1>lieux</formula1>
    </dataValidation>
    <dataValidation type="list" allowBlank="1" showDropDown="1" sqref="D9 D55 D101 D147 D193">
      <formula1>"Will Boat,Green Boat"</formula1>
    </dataValidation>
    <dataValidation type="list" allowBlank="1" sqref="M14:M25 N26 M27:M39 N40:N45 N60:N91 N106:N137 N152:N183 N198:N229">
      <formula1>Payment</formula1>
    </dataValidation>
    <dataValidation type="list" allowBlank="1" sqref="O14:O25 P26 O27:O39 P40:P45 P60:P91 P106:P137 P152:P183 P198:P229">
      <formula1>FINS</formula1>
    </dataValidation>
    <dataValidation type="list" allowBlank="1" sqref="M26 L27:L39 M40:M45 M60:M91 M106:M137 M152:M183 M198:M229">
      <formula1>pickup</formula1>
    </dataValidation>
    <dataValidation type="list" allowBlank="1" sqref="P14:P25 Q26 P27:P39 Q40:Q45 Q60:Q91 Q106:Q137 Q152:Q183 Q198:Q229">
      <formula1>WET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BDD!$D$5:$D$21</xm:f>
          </x14:formula1>
          <xm:sqref>Q14:Q25 R26 Q27:Q39 R40:R45 R60:R91 R106:R137 R152:R183 R198:R229</xm:sqref>
        </x14:dataValidation>
        <x14:dataValidation type="list" allowBlank="1">
          <x14:formula1>
            <xm:f>BDD!$B$5:$B$23</xm:f>
          </x14:formula1>
          <xm:sqref>D14:D45 D60:D91 D106:D137 D152:D183 D198:D229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002"/>
  <sheetViews>
    <sheetView showGridLines="0" workbookViewId="0">
      <selection activeCell="E9" sqref="E9"/>
    </sheetView>
  </sheetViews>
  <sheetFormatPr baseColWidth="10" defaultColWidth="11.25" defaultRowHeight="15" customHeight="1"/>
  <cols>
    <col min="1" max="1" width="6.5" customWidth="1"/>
    <col min="2" max="2" width="3.25" customWidth="1"/>
    <col min="3" max="3" width="5" customWidth="1"/>
    <col min="4" max="17" width="10.25" customWidth="1"/>
    <col min="18" max="19" width="10.5" customWidth="1"/>
    <col min="20" max="28" width="13.5" customWidth="1"/>
  </cols>
  <sheetData>
    <row r="1" spans="1:28" ht="18" customHeight="1">
      <c r="A1" s="1"/>
      <c r="B1" s="1"/>
      <c r="C1" s="2"/>
      <c r="D1" s="4"/>
      <c r="E1" s="4"/>
      <c r="F1" s="4"/>
      <c r="G1" s="4"/>
      <c r="H1" s="4"/>
      <c r="I1" s="4"/>
      <c r="J1" s="4"/>
      <c r="K1" s="4"/>
      <c r="L1" s="4"/>
      <c r="M1" s="4"/>
      <c r="N1" s="6"/>
      <c r="O1" s="6"/>
      <c r="P1" s="6"/>
      <c r="Q1" s="6"/>
      <c r="R1" s="6"/>
      <c r="S1" s="7"/>
    </row>
    <row r="2" spans="1:28" ht="18" customHeight="1">
      <c r="D2" s="8" t="s">
        <v>1</v>
      </c>
      <c r="E2" s="9" t="s">
        <v>2</v>
      </c>
      <c r="F2" s="4"/>
      <c r="G2" s="4"/>
      <c r="H2" s="4"/>
      <c r="I2" s="4"/>
      <c r="J2" s="4"/>
      <c r="K2" s="4"/>
      <c r="L2" s="4"/>
      <c r="M2" s="4"/>
      <c r="N2" s="6"/>
      <c r="O2" s="6"/>
      <c r="P2" s="6"/>
      <c r="Q2" s="6"/>
      <c r="R2" s="6"/>
      <c r="S2" s="7"/>
    </row>
    <row r="3" spans="1:28" ht="18" customHeight="1">
      <c r="A3" s="10"/>
      <c r="B3" s="10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6"/>
      <c r="S3" s="7"/>
    </row>
    <row r="4" spans="1:28" ht="18" customHeight="1">
      <c r="A4" s="10"/>
      <c r="B4" s="10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6"/>
      <c r="S4" s="7"/>
    </row>
    <row r="5" spans="1:28" ht="18" customHeight="1">
      <c r="A5" s="11"/>
      <c r="B5" s="183"/>
      <c r="C5" s="184"/>
      <c r="D5" s="12" t="s">
        <v>3</v>
      </c>
      <c r="E5" s="12" t="s">
        <v>4</v>
      </c>
      <c r="F5" s="12" t="s">
        <v>5</v>
      </c>
      <c r="G5" s="13" t="s">
        <v>6</v>
      </c>
      <c r="H5" s="13" t="s">
        <v>7</v>
      </c>
      <c r="I5" s="12" t="s">
        <v>8</v>
      </c>
      <c r="J5" s="12" t="s">
        <v>9</v>
      </c>
      <c r="K5" s="13" t="s">
        <v>10</v>
      </c>
      <c r="L5" s="12" t="s">
        <v>11</v>
      </c>
      <c r="M5" s="13" t="s">
        <v>12</v>
      </c>
      <c r="N5" s="13" t="s">
        <v>13</v>
      </c>
      <c r="O5" s="13" t="s">
        <v>14</v>
      </c>
      <c r="P5" s="13" t="s">
        <v>15</v>
      </c>
      <c r="Q5" s="12" t="s">
        <v>16</v>
      </c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</row>
    <row r="6" spans="1:28" ht="18" customHeight="1">
      <c r="A6" s="15"/>
      <c r="B6" s="16">
        <v>1</v>
      </c>
      <c r="C6" s="17" t="str">
        <f t="shared" ref="C6:C36" si="0">$E$2</f>
        <v>Juin</v>
      </c>
      <c r="D6" s="18">
        <f>COUNTIF('1'!$I:$I,"FD*")</f>
        <v>2</v>
      </c>
      <c r="E6" s="19">
        <f>COUNTIF('1'!$I:$I,"*spe*")</f>
        <v>0</v>
      </c>
      <c r="F6" s="19">
        <f>COUNTIF('1'!$I:$I,"*rescue*")</f>
        <v>0</v>
      </c>
      <c r="G6" s="20">
        <f>COUNTIF('1'!$I:$I,"AA*")</f>
        <v>2</v>
      </c>
      <c r="H6" s="19">
        <f>COUNTIF('1'!$I:$I,"*adv*")</f>
        <v>0</v>
      </c>
      <c r="I6" s="19">
        <f>COUNTIF('1'!$I:$I,"refresh")</f>
        <v>0</v>
      </c>
      <c r="J6" s="19">
        <f>COUNTIF('1'!$I:$I,"refresh*fd*")</f>
        <v>0</v>
      </c>
      <c r="K6" s="19">
        <f>COUNTIF('1'!$I:$I,"DSD")</f>
        <v>0</v>
      </c>
      <c r="L6" s="19">
        <f>COUNTIF('1'!$I:$I,"dsd*fd*")</f>
        <v>0</v>
      </c>
      <c r="M6" s="19">
        <f>COUNTIF('1'!$I:$I,"*ow*conf*")</f>
        <v>0</v>
      </c>
      <c r="N6" s="19">
        <f>COUNTIF('1'!$I:$I,"ow*1*2")</f>
        <v>0</v>
      </c>
      <c r="O6" s="19">
        <f>COUNTIF('1'!$I:$I,"ow*3*4*")</f>
        <v>5</v>
      </c>
      <c r="P6" s="19">
        <f>COUNTIF('1'!$I:$I,"*cmas*")</f>
        <v>0</v>
      </c>
      <c r="Q6" s="21">
        <f>SUM(D6:P6)</f>
        <v>9</v>
      </c>
      <c r="R6" s="6"/>
      <c r="S6" s="7"/>
    </row>
    <row r="7" spans="1:28" ht="18" customHeight="1">
      <c r="A7" s="15"/>
      <c r="B7" s="22">
        <v>2</v>
      </c>
      <c r="C7" s="23" t="str">
        <f t="shared" si="0"/>
        <v>Juin</v>
      </c>
      <c r="D7" s="24"/>
      <c r="E7" s="25"/>
      <c r="F7" s="25"/>
      <c r="G7" s="25"/>
      <c r="H7" s="25"/>
      <c r="I7" s="26"/>
      <c r="J7" s="26"/>
      <c r="K7" s="26"/>
      <c r="L7" s="26"/>
      <c r="M7" s="26"/>
      <c r="N7" s="26"/>
      <c r="O7" s="26"/>
      <c r="P7" s="26"/>
      <c r="Q7" s="27"/>
      <c r="R7" s="6"/>
      <c r="S7" s="7"/>
    </row>
    <row r="8" spans="1:28" ht="18" customHeight="1">
      <c r="A8" s="15"/>
      <c r="B8" s="22">
        <v>3</v>
      </c>
      <c r="C8" s="23" t="str">
        <f t="shared" si="0"/>
        <v>Juin</v>
      </c>
      <c r="D8" s="28"/>
      <c r="E8" s="25"/>
      <c r="F8" s="25"/>
      <c r="G8" s="25"/>
      <c r="H8" s="25"/>
      <c r="I8" s="26"/>
      <c r="J8" s="26"/>
      <c r="K8" s="26"/>
      <c r="L8" s="26"/>
      <c r="M8" s="26"/>
      <c r="N8" s="26"/>
      <c r="O8" s="26"/>
      <c r="P8" s="26"/>
      <c r="Q8" s="27"/>
      <c r="R8" s="6"/>
      <c r="S8" s="7"/>
    </row>
    <row r="9" spans="1:28" ht="18" customHeight="1">
      <c r="A9" s="15"/>
      <c r="B9" s="22">
        <v>4</v>
      </c>
      <c r="C9" s="23" t="str">
        <f t="shared" si="0"/>
        <v>Juin</v>
      </c>
      <c r="D9" s="29"/>
      <c r="E9" s="25">
        <f>'1'!C47</f>
        <v>0</v>
      </c>
      <c r="F9" s="25"/>
      <c r="G9" s="25"/>
      <c r="H9" s="25"/>
      <c r="I9" s="26"/>
      <c r="J9" s="26"/>
      <c r="K9" s="26"/>
      <c r="L9" s="26"/>
      <c r="M9" s="26"/>
      <c r="N9" s="26"/>
      <c r="O9" s="26"/>
      <c r="P9" s="26"/>
      <c r="Q9" s="27"/>
      <c r="R9" s="6"/>
      <c r="S9" s="7"/>
    </row>
    <row r="10" spans="1:28" ht="18" customHeight="1">
      <c r="A10" s="15"/>
      <c r="B10" s="22">
        <v>5</v>
      </c>
      <c r="C10" s="23" t="str">
        <f t="shared" si="0"/>
        <v>Juin</v>
      </c>
      <c r="D10" s="29"/>
      <c r="E10" s="25"/>
      <c r="F10" s="25"/>
      <c r="G10" s="25"/>
      <c r="H10" s="25"/>
      <c r="I10" s="26"/>
      <c r="J10" s="26"/>
      <c r="K10" s="26"/>
      <c r="L10" s="26"/>
      <c r="M10" s="26"/>
      <c r="N10" s="26"/>
      <c r="O10" s="26"/>
      <c r="P10" s="26"/>
      <c r="Q10" s="27"/>
      <c r="R10" s="6"/>
      <c r="S10" s="7"/>
    </row>
    <row r="11" spans="1:28" ht="18" customHeight="1">
      <c r="A11" s="15"/>
      <c r="B11" s="22">
        <v>6</v>
      </c>
      <c r="C11" s="23" t="str">
        <f t="shared" si="0"/>
        <v>Juin</v>
      </c>
      <c r="D11" s="29"/>
      <c r="E11" s="25"/>
      <c r="F11" s="25"/>
      <c r="G11" s="25"/>
      <c r="H11" s="25"/>
      <c r="I11" s="26"/>
      <c r="J11" s="26"/>
      <c r="K11" s="26"/>
      <c r="L11" s="26"/>
      <c r="M11" s="26"/>
      <c r="N11" s="26"/>
      <c r="O11" s="26"/>
      <c r="P11" s="26"/>
      <c r="Q11" s="27"/>
      <c r="R11" s="6"/>
      <c r="S11" s="7"/>
    </row>
    <row r="12" spans="1:28" ht="18" customHeight="1">
      <c r="A12" s="15"/>
      <c r="B12" s="22">
        <v>7</v>
      </c>
      <c r="C12" s="23" t="str">
        <f t="shared" si="0"/>
        <v>Juin</v>
      </c>
      <c r="D12" s="29"/>
      <c r="E12" s="25"/>
      <c r="F12" s="25"/>
      <c r="G12" s="25"/>
      <c r="H12" s="25"/>
      <c r="I12" s="26"/>
      <c r="J12" s="26"/>
      <c r="K12" s="26"/>
      <c r="L12" s="26"/>
      <c r="M12" s="26"/>
      <c r="N12" s="26"/>
      <c r="O12" s="26"/>
      <c r="P12" s="26"/>
      <c r="Q12" s="27"/>
      <c r="R12" s="6"/>
      <c r="S12" s="7"/>
    </row>
    <row r="13" spans="1:28" ht="18" customHeight="1">
      <c r="A13" s="15"/>
      <c r="B13" s="22">
        <v>8</v>
      </c>
      <c r="C13" s="23" t="str">
        <f t="shared" si="0"/>
        <v>Juin</v>
      </c>
      <c r="D13" s="29"/>
      <c r="E13" s="25"/>
      <c r="F13" s="25"/>
      <c r="G13" s="25"/>
      <c r="H13" s="25"/>
      <c r="I13" s="26"/>
      <c r="J13" s="26"/>
      <c r="K13" s="26"/>
      <c r="L13" s="26"/>
      <c r="M13" s="26"/>
      <c r="N13" s="26"/>
      <c r="O13" s="26"/>
      <c r="P13" s="26"/>
      <c r="Q13" s="27"/>
      <c r="R13" s="6"/>
      <c r="S13" s="7"/>
    </row>
    <row r="14" spans="1:28" ht="18" customHeight="1">
      <c r="A14" s="15"/>
      <c r="B14" s="22">
        <v>9</v>
      </c>
      <c r="C14" s="23" t="str">
        <f t="shared" si="0"/>
        <v>Juin</v>
      </c>
      <c r="D14" s="29"/>
      <c r="E14" s="25"/>
      <c r="F14" s="25"/>
      <c r="G14" s="25"/>
      <c r="H14" s="25"/>
      <c r="I14" s="26"/>
      <c r="J14" s="26"/>
      <c r="K14" s="26"/>
      <c r="L14" s="26"/>
      <c r="M14" s="26"/>
      <c r="N14" s="26"/>
      <c r="O14" s="26"/>
      <c r="P14" s="26"/>
      <c r="Q14" s="27"/>
      <c r="R14" s="6"/>
      <c r="S14" s="7"/>
    </row>
    <row r="15" spans="1:28" ht="18" customHeight="1">
      <c r="A15" s="15"/>
      <c r="B15" s="22">
        <v>10</v>
      </c>
      <c r="C15" s="23" t="str">
        <f t="shared" si="0"/>
        <v>Juin</v>
      </c>
      <c r="D15" s="29"/>
      <c r="E15" s="25"/>
      <c r="F15" s="25"/>
      <c r="G15" s="25"/>
      <c r="H15" s="25"/>
      <c r="I15" s="26"/>
      <c r="J15" s="26"/>
      <c r="K15" s="26"/>
      <c r="L15" s="26"/>
      <c r="M15" s="26"/>
      <c r="N15" s="26"/>
      <c r="O15" s="26"/>
      <c r="P15" s="26"/>
      <c r="Q15" s="27"/>
      <c r="R15" s="6"/>
      <c r="S15" s="7"/>
    </row>
    <row r="16" spans="1:28" ht="18" customHeight="1">
      <c r="A16" s="15"/>
      <c r="B16" s="22">
        <v>11</v>
      </c>
      <c r="C16" s="23" t="str">
        <f t="shared" si="0"/>
        <v>Juin</v>
      </c>
      <c r="D16" s="29"/>
      <c r="E16" s="25"/>
      <c r="F16" s="25"/>
      <c r="G16" s="25"/>
      <c r="H16" s="25"/>
      <c r="I16" s="26"/>
      <c r="J16" s="26"/>
      <c r="K16" s="26"/>
      <c r="L16" s="26"/>
      <c r="M16" s="26"/>
      <c r="N16" s="26"/>
      <c r="O16" s="26"/>
      <c r="P16" s="26"/>
      <c r="Q16" s="27"/>
      <c r="R16" s="6"/>
      <c r="S16" s="7"/>
    </row>
    <row r="17" spans="1:19" ht="18" customHeight="1">
      <c r="A17" s="15"/>
      <c r="B17" s="22">
        <v>12</v>
      </c>
      <c r="C17" s="23" t="str">
        <f t="shared" si="0"/>
        <v>Juin</v>
      </c>
      <c r="D17" s="29"/>
      <c r="E17" s="25"/>
      <c r="F17" s="25"/>
      <c r="G17" s="25"/>
      <c r="H17" s="25"/>
      <c r="I17" s="26"/>
      <c r="J17" s="26"/>
      <c r="K17" s="26"/>
      <c r="L17" s="26"/>
      <c r="M17" s="26"/>
      <c r="N17" s="26"/>
      <c r="O17" s="26"/>
      <c r="P17" s="26"/>
      <c r="Q17" s="27"/>
      <c r="R17" s="6"/>
      <c r="S17" s="7"/>
    </row>
    <row r="18" spans="1:19" ht="18" customHeight="1">
      <c r="A18" s="15"/>
      <c r="B18" s="22">
        <v>13</v>
      </c>
      <c r="C18" s="23" t="str">
        <f t="shared" si="0"/>
        <v>Juin</v>
      </c>
      <c r="D18" s="29"/>
      <c r="E18" s="25"/>
      <c r="F18" s="25"/>
      <c r="G18" s="25"/>
      <c r="H18" s="25"/>
      <c r="I18" s="26"/>
      <c r="J18" s="26"/>
      <c r="K18" s="26"/>
      <c r="L18" s="26"/>
      <c r="M18" s="26"/>
      <c r="N18" s="26"/>
      <c r="O18" s="26"/>
      <c r="P18" s="26"/>
      <c r="Q18" s="27"/>
      <c r="R18" s="6"/>
      <c r="S18" s="7"/>
    </row>
    <row r="19" spans="1:19" ht="18" customHeight="1">
      <c r="A19" s="15"/>
      <c r="B19" s="22">
        <v>14</v>
      </c>
      <c r="C19" s="23" t="str">
        <f t="shared" si="0"/>
        <v>Juin</v>
      </c>
      <c r="D19" s="24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7"/>
      <c r="R19" s="6"/>
      <c r="S19" s="7"/>
    </row>
    <row r="20" spans="1:19" ht="18" customHeight="1">
      <c r="A20" s="15"/>
      <c r="B20" s="22">
        <v>15</v>
      </c>
      <c r="C20" s="23" t="str">
        <f t="shared" si="0"/>
        <v>Juin</v>
      </c>
      <c r="D20" s="24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7"/>
      <c r="R20" s="6"/>
      <c r="S20" s="7"/>
    </row>
    <row r="21" spans="1:19" ht="18" customHeight="1">
      <c r="A21" s="15"/>
      <c r="B21" s="22">
        <v>16</v>
      </c>
      <c r="C21" s="23" t="str">
        <f t="shared" si="0"/>
        <v>Juin</v>
      </c>
      <c r="D21" s="24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7"/>
      <c r="R21" s="6"/>
      <c r="S21" s="7"/>
    </row>
    <row r="22" spans="1:19" ht="15.75" customHeight="1">
      <c r="A22" s="15"/>
      <c r="B22" s="22">
        <v>17</v>
      </c>
      <c r="C22" s="23" t="str">
        <f t="shared" si="0"/>
        <v>Juin</v>
      </c>
      <c r="D22" s="24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7"/>
      <c r="R22" s="6"/>
      <c r="S22" s="7"/>
    </row>
    <row r="23" spans="1:19" ht="15.75" customHeight="1">
      <c r="A23" s="15"/>
      <c r="B23" s="22">
        <v>18</v>
      </c>
      <c r="C23" s="23" t="str">
        <f t="shared" si="0"/>
        <v>Juin</v>
      </c>
      <c r="D23" s="24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7"/>
      <c r="R23" s="6"/>
      <c r="S23" s="7"/>
    </row>
    <row r="24" spans="1:19" ht="15.75" customHeight="1">
      <c r="A24" s="15"/>
      <c r="B24" s="22">
        <v>19</v>
      </c>
      <c r="C24" s="23" t="str">
        <f t="shared" si="0"/>
        <v>Juin</v>
      </c>
      <c r="D24" s="24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7"/>
      <c r="R24" s="6"/>
      <c r="S24" s="7"/>
    </row>
    <row r="25" spans="1:19" ht="15.75" customHeight="1">
      <c r="A25" s="15"/>
      <c r="B25" s="22">
        <v>20</v>
      </c>
      <c r="C25" s="23" t="str">
        <f t="shared" si="0"/>
        <v>Juin</v>
      </c>
      <c r="D25" s="24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7"/>
      <c r="R25" s="6"/>
      <c r="S25" s="7"/>
    </row>
    <row r="26" spans="1:19" ht="15.75" customHeight="1">
      <c r="A26" s="15"/>
      <c r="B26" s="22">
        <v>21</v>
      </c>
      <c r="C26" s="23" t="str">
        <f t="shared" si="0"/>
        <v>Juin</v>
      </c>
      <c r="D26" s="24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7"/>
      <c r="R26" s="6"/>
      <c r="S26" s="7"/>
    </row>
    <row r="27" spans="1:19" ht="15.75" customHeight="1">
      <c r="A27" s="15"/>
      <c r="B27" s="22">
        <v>22</v>
      </c>
      <c r="C27" s="23" t="str">
        <f t="shared" si="0"/>
        <v>Juin</v>
      </c>
      <c r="D27" s="24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7"/>
      <c r="R27" s="6"/>
      <c r="S27" s="7"/>
    </row>
    <row r="28" spans="1:19" ht="15.75" customHeight="1">
      <c r="A28" s="15"/>
      <c r="B28" s="22">
        <v>23</v>
      </c>
      <c r="C28" s="23" t="str">
        <f t="shared" si="0"/>
        <v>Juin</v>
      </c>
      <c r="D28" s="24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7"/>
      <c r="R28" s="6"/>
      <c r="S28" s="7"/>
    </row>
    <row r="29" spans="1:19" ht="15.75" customHeight="1">
      <c r="A29" s="15"/>
      <c r="B29" s="22">
        <v>24</v>
      </c>
      <c r="C29" s="23" t="str">
        <f t="shared" si="0"/>
        <v>Juin</v>
      </c>
      <c r="D29" s="24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6"/>
      <c r="S29" s="7"/>
    </row>
    <row r="30" spans="1:19" ht="15.75" customHeight="1">
      <c r="A30" s="15"/>
      <c r="B30" s="22">
        <v>25</v>
      </c>
      <c r="C30" s="23" t="str">
        <f t="shared" si="0"/>
        <v>Juin</v>
      </c>
      <c r="D30" s="24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7"/>
      <c r="R30" s="6"/>
      <c r="S30" s="7"/>
    </row>
    <row r="31" spans="1:19" ht="15.75" customHeight="1">
      <c r="A31" s="15"/>
      <c r="B31" s="22">
        <v>26</v>
      </c>
      <c r="C31" s="23" t="str">
        <f t="shared" si="0"/>
        <v>Juin</v>
      </c>
      <c r="D31" s="24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7"/>
      <c r="R31" s="6"/>
      <c r="S31" s="7"/>
    </row>
    <row r="32" spans="1:19" ht="15.75" customHeight="1">
      <c r="A32" s="15"/>
      <c r="B32" s="22">
        <v>27</v>
      </c>
      <c r="C32" s="23" t="str">
        <f t="shared" si="0"/>
        <v>Juin</v>
      </c>
      <c r="D32" s="24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7"/>
      <c r="R32" s="6"/>
      <c r="S32" s="7"/>
    </row>
    <row r="33" spans="1:19" ht="15.75" customHeight="1">
      <c r="A33" s="15"/>
      <c r="B33" s="22">
        <v>28</v>
      </c>
      <c r="C33" s="23" t="str">
        <f t="shared" si="0"/>
        <v>Juin</v>
      </c>
      <c r="D33" s="24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7"/>
      <c r="R33" s="6"/>
      <c r="S33" s="7"/>
    </row>
    <row r="34" spans="1:19" ht="15.75" customHeight="1">
      <c r="A34" s="15"/>
      <c r="B34" s="22">
        <v>29</v>
      </c>
      <c r="C34" s="23" t="str">
        <f t="shared" si="0"/>
        <v>Juin</v>
      </c>
      <c r="D34" s="24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7"/>
      <c r="R34" s="6"/>
      <c r="S34" s="7"/>
    </row>
    <row r="35" spans="1:19" ht="15.75" customHeight="1">
      <c r="A35" s="15"/>
      <c r="B35" s="22">
        <v>30</v>
      </c>
      <c r="C35" s="23" t="str">
        <f t="shared" si="0"/>
        <v>Juin</v>
      </c>
      <c r="D35" s="24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7"/>
      <c r="R35" s="6"/>
      <c r="S35" s="7"/>
    </row>
    <row r="36" spans="1:19" ht="15.75" customHeight="1">
      <c r="A36" s="15"/>
      <c r="B36" s="32">
        <v>31</v>
      </c>
      <c r="C36" s="34" t="str">
        <f t="shared" si="0"/>
        <v>Juin</v>
      </c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8"/>
      <c r="R36" s="6"/>
      <c r="S36" s="7"/>
    </row>
    <row r="37" spans="1:19" ht="15.75" customHeight="1">
      <c r="A37" s="39"/>
      <c r="B37" s="39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7"/>
    </row>
    <row r="38" spans="1:19" ht="15.75">
      <c r="A38" s="41"/>
      <c r="B38" s="41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.75">
      <c r="A39" s="41"/>
      <c r="B39" s="41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.75">
      <c r="A40" s="41"/>
      <c r="B40" s="41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.75">
      <c r="A41" s="41"/>
      <c r="B41" s="41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.75">
      <c r="A42" s="41"/>
      <c r="B42" s="41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.75">
      <c r="A43" s="41"/>
      <c r="B43" s="41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.75">
      <c r="A44" s="41"/>
      <c r="B44" s="41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.75">
      <c r="A45" s="41"/>
      <c r="B45" s="41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.75">
      <c r="A46" s="41"/>
      <c r="B46" s="41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.75">
      <c r="A47" s="41"/>
      <c r="B47" s="41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.75">
      <c r="A48" s="41"/>
      <c r="B48" s="41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.75">
      <c r="A49" s="41"/>
      <c r="B49" s="41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.75">
      <c r="A50" s="41"/>
      <c r="B50" s="41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.75">
      <c r="A51" s="41"/>
      <c r="B51" s="41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ht="15.75">
      <c r="A52" s="41"/>
      <c r="B52" s="41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ht="15.75">
      <c r="A53" s="41"/>
      <c r="B53" s="41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ht="15.75">
      <c r="A54" s="41"/>
      <c r="B54" s="41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ht="15.75">
      <c r="A55" s="41"/>
      <c r="B55" s="41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ht="15.75">
      <c r="A56" s="41"/>
      <c r="B56" s="41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</row>
    <row r="57" spans="1:19" ht="15.75">
      <c r="A57" s="41"/>
      <c r="B57" s="41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</row>
    <row r="58" spans="1:19" ht="15.75">
      <c r="A58" s="41"/>
      <c r="B58" s="41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</row>
    <row r="59" spans="1:19" ht="15.75">
      <c r="A59" s="41"/>
      <c r="B59" s="41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1:19" ht="15.75">
      <c r="A60" s="41"/>
      <c r="B60" s="41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</row>
    <row r="61" spans="1:19" ht="15.75">
      <c r="A61" s="41"/>
      <c r="B61" s="41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ht="15.75">
      <c r="A62" s="41"/>
      <c r="B62" s="41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</row>
    <row r="63" spans="1:19" ht="15.75">
      <c r="A63" s="41"/>
      <c r="B63" s="41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</row>
    <row r="64" spans="1:19" ht="15.75">
      <c r="A64" s="41"/>
      <c r="B64" s="41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</row>
    <row r="65" spans="1:19" ht="15.75">
      <c r="A65" s="41"/>
      <c r="B65" s="41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</row>
    <row r="66" spans="1:19" ht="15.75">
      <c r="A66" s="41"/>
      <c r="B66" s="41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</row>
    <row r="67" spans="1:19" ht="15.75">
      <c r="A67" s="41"/>
      <c r="B67" s="41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</row>
    <row r="68" spans="1:19" ht="15.75">
      <c r="A68" s="41"/>
      <c r="B68" s="41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</row>
    <row r="69" spans="1:19" ht="15.75">
      <c r="A69" s="41"/>
      <c r="B69" s="41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</row>
    <row r="70" spans="1:19" ht="15.75">
      <c r="A70" s="41"/>
      <c r="B70" s="41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</row>
    <row r="71" spans="1:19" ht="15.75">
      <c r="A71" s="41"/>
      <c r="B71" s="41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</row>
    <row r="72" spans="1:19" ht="15.75">
      <c r="A72" s="41"/>
      <c r="B72" s="41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</row>
    <row r="73" spans="1:19" ht="15.75">
      <c r="A73" s="41"/>
      <c r="B73" s="41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</row>
    <row r="74" spans="1:19" ht="15.75">
      <c r="A74" s="41"/>
      <c r="B74" s="41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</row>
    <row r="75" spans="1:19" ht="15.75">
      <c r="A75" s="41"/>
      <c r="B75" s="41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</row>
    <row r="76" spans="1:19" ht="15.75">
      <c r="A76" s="41"/>
      <c r="B76" s="41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</row>
    <row r="77" spans="1:19" ht="15.75">
      <c r="A77" s="41"/>
      <c r="B77" s="41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</row>
    <row r="78" spans="1:19" ht="15.75">
      <c r="A78" s="41"/>
      <c r="B78" s="41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</row>
    <row r="79" spans="1:19" ht="15.75">
      <c r="A79" s="41"/>
      <c r="B79" s="41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</row>
    <row r="80" spans="1:19" ht="15.75">
      <c r="A80" s="41"/>
      <c r="B80" s="41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</row>
    <row r="81" spans="1:19" ht="15.75">
      <c r="A81" s="41"/>
      <c r="B81" s="41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</row>
    <row r="82" spans="1:19" ht="15.75">
      <c r="A82" s="41"/>
      <c r="B82" s="41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</row>
    <row r="83" spans="1:19" ht="15.75">
      <c r="A83" s="41"/>
      <c r="B83" s="41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</row>
    <row r="84" spans="1:19" ht="15.75">
      <c r="A84" s="41"/>
      <c r="B84" s="41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</row>
    <row r="85" spans="1:19" ht="15.75">
      <c r="A85" s="41"/>
      <c r="B85" s="41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</row>
    <row r="86" spans="1:19" ht="15.75">
      <c r="A86" s="41"/>
      <c r="B86" s="41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</row>
    <row r="87" spans="1:19" ht="15.75">
      <c r="A87" s="41"/>
      <c r="B87" s="41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</row>
    <row r="88" spans="1:19" ht="15.75">
      <c r="A88" s="41"/>
      <c r="B88" s="41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</row>
    <row r="89" spans="1:19" ht="15.75">
      <c r="A89" s="41"/>
      <c r="B89" s="41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</row>
    <row r="90" spans="1:19" ht="15.75">
      <c r="A90" s="41"/>
      <c r="B90" s="41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</row>
    <row r="91" spans="1:19" ht="15.75">
      <c r="A91" s="41"/>
      <c r="B91" s="41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</row>
    <row r="92" spans="1:19" ht="15.75">
      <c r="A92" s="41"/>
      <c r="B92" s="41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</row>
    <row r="93" spans="1:19" ht="15.75">
      <c r="A93" s="41"/>
      <c r="B93" s="41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</row>
    <row r="94" spans="1:19" ht="15.75">
      <c r="A94" s="41"/>
      <c r="B94" s="41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</row>
    <row r="95" spans="1:19" ht="15.75">
      <c r="A95" s="41"/>
      <c r="B95" s="41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</row>
    <row r="96" spans="1:19" ht="15.75">
      <c r="A96" s="41"/>
      <c r="B96" s="41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</row>
    <row r="97" spans="1:19" ht="15.75">
      <c r="A97" s="41"/>
      <c r="B97" s="41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</row>
    <row r="98" spans="1:19" ht="15.75">
      <c r="A98" s="41"/>
      <c r="B98" s="41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</row>
    <row r="99" spans="1:19" ht="15.75">
      <c r="A99" s="41"/>
      <c r="B99" s="41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</row>
    <row r="100" spans="1:19" ht="15.75">
      <c r="A100" s="41"/>
      <c r="B100" s="41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</row>
    <row r="101" spans="1:19" ht="15.75">
      <c r="A101" s="41"/>
      <c r="B101" s="41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</row>
    <row r="102" spans="1:19" ht="15.75">
      <c r="A102" s="41"/>
      <c r="B102" s="41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</row>
    <row r="103" spans="1:19" ht="15.75">
      <c r="A103" s="41"/>
      <c r="B103" s="41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</row>
    <row r="104" spans="1:19" ht="15.75">
      <c r="A104" s="41"/>
      <c r="B104" s="41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</row>
    <row r="105" spans="1:19" ht="15.75">
      <c r="A105" s="41"/>
      <c r="B105" s="41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</row>
    <row r="106" spans="1:19" ht="15.75">
      <c r="A106" s="41"/>
      <c r="B106" s="41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</row>
    <row r="107" spans="1:19" ht="15.75">
      <c r="A107" s="41"/>
      <c r="B107" s="41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</row>
    <row r="108" spans="1:19" ht="15.75">
      <c r="A108" s="41"/>
      <c r="B108" s="41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</row>
    <row r="109" spans="1:19" ht="15.75">
      <c r="A109" s="41"/>
      <c r="B109" s="41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</row>
    <row r="110" spans="1:19" ht="15.75">
      <c r="A110" s="41"/>
      <c r="B110" s="41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</row>
    <row r="111" spans="1:19" ht="15.75">
      <c r="A111" s="41"/>
      <c r="B111" s="41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</row>
    <row r="112" spans="1:19" ht="15.75">
      <c r="A112" s="41"/>
      <c r="B112" s="41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</row>
    <row r="113" spans="1:19" ht="15.75">
      <c r="A113" s="41"/>
      <c r="B113" s="41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</row>
    <row r="114" spans="1:19" ht="15.75">
      <c r="A114" s="41"/>
      <c r="B114" s="41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</row>
    <row r="115" spans="1:19" ht="15.75">
      <c r="A115" s="41"/>
      <c r="B115" s="41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</row>
    <row r="116" spans="1:19" ht="15.75">
      <c r="A116" s="41"/>
      <c r="B116" s="41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</row>
    <row r="117" spans="1:19" ht="15.75">
      <c r="A117" s="41"/>
      <c r="B117" s="41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</row>
    <row r="118" spans="1:19" ht="15.75">
      <c r="A118" s="41"/>
      <c r="B118" s="41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</row>
    <row r="119" spans="1:19" ht="15.75">
      <c r="A119" s="41"/>
      <c r="B119" s="41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</row>
    <row r="120" spans="1:19" ht="15.75">
      <c r="A120" s="41"/>
      <c r="B120" s="41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</row>
    <row r="121" spans="1:19" ht="15.75">
      <c r="A121" s="41"/>
      <c r="B121" s="41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</row>
    <row r="122" spans="1:19" ht="15.75">
      <c r="A122" s="41"/>
      <c r="B122" s="41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</row>
    <row r="123" spans="1:19" ht="15.75">
      <c r="A123" s="41"/>
      <c r="B123" s="41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</row>
    <row r="124" spans="1:19" ht="15.75">
      <c r="A124" s="41"/>
      <c r="B124" s="41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</row>
    <row r="125" spans="1:19" ht="15.75">
      <c r="A125" s="41"/>
      <c r="B125" s="41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</row>
    <row r="126" spans="1:19" ht="15.75">
      <c r="A126" s="41"/>
      <c r="B126" s="41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</row>
    <row r="127" spans="1:19" ht="15.75">
      <c r="A127" s="41"/>
      <c r="B127" s="41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</row>
    <row r="128" spans="1:19" ht="15.75">
      <c r="A128" s="41"/>
      <c r="B128" s="41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</row>
    <row r="129" spans="1:19" ht="15.75">
      <c r="A129" s="41"/>
      <c r="B129" s="41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</row>
    <row r="130" spans="1:19" ht="15.75">
      <c r="A130" s="41"/>
      <c r="B130" s="41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</row>
    <row r="131" spans="1:19" ht="15.75">
      <c r="A131" s="41"/>
      <c r="B131" s="41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</row>
    <row r="132" spans="1:19" ht="15.75">
      <c r="A132" s="41"/>
      <c r="B132" s="41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</row>
    <row r="133" spans="1:19" ht="15.75">
      <c r="A133" s="41"/>
      <c r="B133" s="41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</row>
    <row r="134" spans="1:19" ht="15.75">
      <c r="A134" s="41"/>
      <c r="B134" s="41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</row>
    <row r="135" spans="1:19" ht="15.75">
      <c r="A135" s="41"/>
      <c r="B135" s="41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</row>
    <row r="136" spans="1:19" ht="15.75">
      <c r="A136" s="41"/>
      <c r="B136" s="41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</row>
    <row r="137" spans="1:19" ht="15.75">
      <c r="A137" s="41"/>
      <c r="B137" s="41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</row>
    <row r="138" spans="1:19" ht="15.75">
      <c r="A138" s="41"/>
      <c r="B138" s="41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</row>
    <row r="139" spans="1:19" ht="15.75">
      <c r="A139" s="41"/>
      <c r="B139" s="41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</row>
    <row r="140" spans="1:19" ht="15.75">
      <c r="A140" s="41"/>
      <c r="B140" s="41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</row>
    <row r="141" spans="1:19" ht="15.75">
      <c r="A141" s="41"/>
      <c r="B141" s="41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</row>
    <row r="142" spans="1:19" ht="15.75">
      <c r="A142" s="41"/>
      <c r="B142" s="41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</row>
    <row r="143" spans="1:19" ht="15.75">
      <c r="A143" s="41"/>
      <c r="B143" s="41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</row>
    <row r="144" spans="1:19" ht="15.75">
      <c r="A144" s="41"/>
      <c r="B144" s="41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</row>
    <row r="145" spans="1:19" ht="15.75">
      <c r="A145" s="41"/>
      <c r="B145" s="41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</row>
    <row r="146" spans="1:19" ht="15.75">
      <c r="A146" s="41"/>
      <c r="B146" s="41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</row>
    <row r="147" spans="1:19" ht="15.75">
      <c r="A147" s="41"/>
      <c r="B147" s="41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</row>
    <row r="148" spans="1:19" ht="15.75">
      <c r="A148" s="41"/>
      <c r="B148" s="41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</row>
    <row r="149" spans="1:19" ht="15.75">
      <c r="A149" s="41"/>
      <c r="B149" s="41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</row>
    <row r="150" spans="1:19" ht="15.75">
      <c r="A150" s="41"/>
      <c r="B150" s="41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</row>
    <row r="151" spans="1:19" ht="15.75">
      <c r="A151" s="41"/>
      <c r="B151" s="41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</row>
    <row r="152" spans="1:19" ht="15.75">
      <c r="A152" s="41"/>
      <c r="B152" s="41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</row>
    <row r="153" spans="1:19" ht="15.75">
      <c r="A153" s="41"/>
      <c r="B153" s="41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</row>
    <row r="154" spans="1:19" ht="15.75">
      <c r="A154" s="41"/>
      <c r="B154" s="41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</row>
    <row r="155" spans="1:19" ht="15.75">
      <c r="A155" s="41"/>
      <c r="B155" s="41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</row>
    <row r="156" spans="1:19" ht="15.75">
      <c r="A156" s="41"/>
      <c r="B156" s="41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</row>
    <row r="157" spans="1:19" ht="15.75">
      <c r="A157" s="41"/>
      <c r="B157" s="41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</row>
    <row r="158" spans="1:19" ht="15.75">
      <c r="A158" s="41"/>
      <c r="B158" s="41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</row>
    <row r="159" spans="1:19" ht="15.75">
      <c r="A159" s="41"/>
      <c r="B159" s="41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</row>
    <row r="160" spans="1:19" ht="15.75">
      <c r="A160" s="41"/>
      <c r="B160" s="41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</row>
    <row r="161" spans="1:19" ht="15.75">
      <c r="A161" s="41"/>
      <c r="B161" s="41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</row>
    <row r="162" spans="1:19" ht="15.75">
      <c r="A162" s="41"/>
      <c r="B162" s="41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</row>
    <row r="163" spans="1:19" ht="15.75">
      <c r="A163" s="41"/>
      <c r="B163" s="41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</row>
    <row r="164" spans="1:19" ht="15.75">
      <c r="A164" s="41"/>
      <c r="B164" s="41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</row>
    <row r="165" spans="1:19" ht="15.75">
      <c r="A165" s="41"/>
      <c r="B165" s="41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</row>
    <row r="166" spans="1:19" ht="15.75">
      <c r="A166" s="41"/>
      <c r="B166" s="41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</row>
    <row r="167" spans="1:19" ht="15.75">
      <c r="A167" s="41"/>
      <c r="B167" s="41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</row>
    <row r="168" spans="1:19" ht="15.75">
      <c r="A168" s="41"/>
      <c r="B168" s="41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</row>
    <row r="169" spans="1:19" ht="15.75">
      <c r="A169" s="41"/>
      <c r="B169" s="41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</row>
    <row r="170" spans="1:19" ht="15.75">
      <c r="A170" s="41"/>
      <c r="B170" s="41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</row>
    <row r="171" spans="1:19" ht="15.75">
      <c r="A171" s="41"/>
      <c r="B171" s="41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</row>
    <row r="172" spans="1:19" ht="15.75">
      <c r="A172" s="41"/>
      <c r="B172" s="41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</row>
    <row r="173" spans="1:19" ht="15.75">
      <c r="A173" s="41"/>
      <c r="B173" s="41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</row>
    <row r="174" spans="1:19" ht="15.75">
      <c r="A174" s="41"/>
      <c r="B174" s="41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</row>
    <row r="175" spans="1:19" ht="15.75">
      <c r="A175" s="41"/>
      <c r="B175" s="41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</row>
    <row r="176" spans="1:19" ht="15.75">
      <c r="A176" s="41"/>
      <c r="B176" s="41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</row>
    <row r="177" spans="1:19" ht="15.75">
      <c r="A177" s="41"/>
      <c r="B177" s="41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</row>
    <row r="178" spans="1:19" ht="15.75">
      <c r="A178" s="41"/>
      <c r="B178" s="41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</row>
    <row r="179" spans="1:19" ht="15.75">
      <c r="A179" s="41"/>
      <c r="B179" s="41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</row>
    <row r="180" spans="1:19" ht="15.75">
      <c r="A180" s="41"/>
      <c r="B180" s="41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</row>
    <row r="181" spans="1:19" ht="15.75">
      <c r="A181" s="41"/>
      <c r="B181" s="41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</row>
    <row r="182" spans="1:19" ht="15.75">
      <c r="A182" s="41"/>
      <c r="B182" s="41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</row>
    <row r="183" spans="1:19" ht="15.75">
      <c r="A183" s="41"/>
      <c r="B183" s="41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</row>
    <row r="184" spans="1:19" ht="15.75">
      <c r="A184" s="41"/>
      <c r="B184" s="41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</row>
    <row r="185" spans="1:19" ht="15.75">
      <c r="A185" s="41"/>
      <c r="B185" s="41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</row>
    <row r="186" spans="1:19" ht="15.75">
      <c r="A186" s="41"/>
      <c r="B186" s="41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</row>
    <row r="187" spans="1:19" ht="15.75">
      <c r="A187" s="41"/>
      <c r="B187" s="41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</row>
    <row r="188" spans="1:19" ht="15.75">
      <c r="A188" s="41"/>
      <c r="B188" s="41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</row>
    <row r="189" spans="1:19" ht="15.75">
      <c r="A189" s="41"/>
      <c r="B189" s="41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</row>
    <row r="190" spans="1:19" ht="15.75">
      <c r="A190" s="41"/>
      <c r="B190" s="41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</row>
    <row r="191" spans="1:19" ht="15.75">
      <c r="A191" s="41"/>
      <c r="B191" s="41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</row>
    <row r="192" spans="1:19" ht="15.75">
      <c r="A192" s="41"/>
      <c r="B192" s="41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</row>
    <row r="193" spans="1:19" ht="15.75">
      <c r="A193" s="41"/>
      <c r="B193" s="41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</row>
    <row r="194" spans="1:19" ht="15.75">
      <c r="A194" s="41"/>
      <c r="B194" s="41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</row>
    <row r="195" spans="1:19" ht="15.75">
      <c r="A195" s="41"/>
      <c r="B195" s="41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</row>
    <row r="196" spans="1:19" ht="15.75">
      <c r="A196" s="41"/>
      <c r="B196" s="41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</row>
    <row r="197" spans="1:19" ht="15.75">
      <c r="A197" s="41"/>
      <c r="B197" s="41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</row>
    <row r="198" spans="1:19" ht="15.75">
      <c r="A198" s="41"/>
      <c r="B198" s="41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</row>
    <row r="199" spans="1:19" ht="15.75">
      <c r="A199" s="41"/>
      <c r="B199" s="41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</row>
    <row r="200" spans="1:19" ht="15.75">
      <c r="A200" s="41"/>
      <c r="B200" s="41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</row>
    <row r="201" spans="1:19" ht="15.75">
      <c r="A201" s="41"/>
      <c r="B201" s="41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</row>
    <row r="202" spans="1:19" ht="15.75">
      <c r="A202" s="41"/>
      <c r="B202" s="41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</row>
    <row r="203" spans="1:19" ht="15.75">
      <c r="A203" s="41"/>
      <c r="B203" s="41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</row>
    <row r="204" spans="1:19" ht="15.75">
      <c r="A204" s="41"/>
      <c r="B204" s="41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</row>
    <row r="205" spans="1:19" ht="15.75">
      <c r="A205" s="41"/>
      <c r="B205" s="41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</row>
    <row r="206" spans="1:19" ht="15.75">
      <c r="A206" s="41"/>
      <c r="B206" s="41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</row>
    <row r="207" spans="1:19" ht="15.75">
      <c r="A207" s="41"/>
      <c r="B207" s="41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</row>
    <row r="208" spans="1:19" ht="15.75">
      <c r="A208" s="41"/>
      <c r="B208" s="41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</row>
    <row r="209" spans="1:19" ht="15.75">
      <c r="A209" s="41"/>
      <c r="B209" s="41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</row>
    <row r="210" spans="1:19" ht="15.75">
      <c r="A210" s="41"/>
      <c r="B210" s="41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</row>
    <row r="211" spans="1:19" ht="15.75">
      <c r="A211" s="41"/>
      <c r="B211" s="41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</row>
    <row r="212" spans="1:19" ht="15.75">
      <c r="A212" s="41"/>
      <c r="B212" s="41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</row>
    <row r="213" spans="1:19" ht="15.75">
      <c r="A213" s="41"/>
      <c r="B213" s="41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</row>
    <row r="214" spans="1:19" ht="15.75">
      <c r="A214" s="41"/>
      <c r="B214" s="41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</row>
    <row r="215" spans="1:19" ht="15.75">
      <c r="A215" s="41"/>
      <c r="B215" s="41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</row>
    <row r="216" spans="1:19" ht="15.75">
      <c r="A216" s="41"/>
      <c r="B216" s="41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</row>
    <row r="217" spans="1:19" ht="15.75">
      <c r="A217" s="41"/>
      <c r="B217" s="41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</row>
    <row r="218" spans="1:19" ht="15.75">
      <c r="A218" s="41"/>
      <c r="B218" s="41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</row>
    <row r="219" spans="1:19" ht="15.75">
      <c r="A219" s="41"/>
      <c r="B219" s="41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</row>
    <row r="220" spans="1:19" ht="15.75">
      <c r="A220" s="41"/>
      <c r="B220" s="41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</row>
    <row r="221" spans="1:19" ht="15.75">
      <c r="A221" s="41"/>
      <c r="B221" s="41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</row>
    <row r="222" spans="1:19" ht="15.75">
      <c r="A222" s="41"/>
      <c r="B222" s="41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</row>
    <row r="223" spans="1:19" ht="15.75">
      <c r="A223" s="41"/>
      <c r="B223" s="41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</row>
    <row r="224" spans="1:19" ht="15.75">
      <c r="A224" s="41"/>
      <c r="B224" s="41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</row>
    <row r="225" spans="1:19" ht="15.75">
      <c r="A225" s="41"/>
      <c r="B225" s="41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</row>
    <row r="226" spans="1:19" ht="15.75">
      <c r="A226" s="41"/>
      <c r="B226" s="41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</row>
    <row r="227" spans="1:19" ht="15.75">
      <c r="A227" s="41"/>
      <c r="B227" s="41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</row>
    <row r="228" spans="1:19" ht="15.75">
      <c r="A228" s="41"/>
      <c r="B228" s="41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</row>
    <row r="229" spans="1:19" ht="15.75">
      <c r="A229" s="41"/>
      <c r="B229" s="41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</row>
    <row r="230" spans="1:19" ht="15.75">
      <c r="A230" s="41"/>
      <c r="B230" s="41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</row>
    <row r="231" spans="1:19" ht="15.75">
      <c r="A231" s="41"/>
      <c r="B231" s="41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</row>
    <row r="232" spans="1:19" ht="15.75">
      <c r="A232" s="41"/>
      <c r="B232" s="41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</row>
    <row r="233" spans="1:19" ht="15.75">
      <c r="A233" s="41"/>
      <c r="B233" s="41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</row>
    <row r="234" spans="1:19" ht="15.75">
      <c r="A234" s="41"/>
      <c r="B234" s="41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</row>
    <row r="235" spans="1:19" ht="15.75">
      <c r="A235" s="41"/>
      <c r="B235" s="41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</row>
    <row r="236" spans="1:19" ht="15.75">
      <c r="A236" s="41"/>
      <c r="B236" s="41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</row>
    <row r="237" spans="1:19" ht="15.75">
      <c r="A237" s="41"/>
      <c r="B237" s="41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</row>
    <row r="238" spans="1:19" ht="15.75">
      <c r="A238" s="41"/>
      <c r="B238" s="41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</row>
    <row r="239" spans="1:19" ht="15.75">
      <c r="A239" s="41"/>
      <c r="B239" s="41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</row>
    <row r="240" spans="1:19" ht="15.75">
      <c r="A240" s="41"/>
      <c r="B240" s="41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</row>
    <row r="241" spans="1:19" ht="15.75">
      <c r="A241" s="41"/>
      <c r="B241" s="41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</row>
    <row r="242" spans="1:19" ht="15.75">
      <c r="A242" s="41"/>
      <c r="B242" s="41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</row>
    <row r="243" spans="1:19" ht="15.75">
      <c r="A243" s="41"/>
      <c r="B243" s="41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</row>
    <row r="244" spans="1:19" ht="15.75">
      <c r="A244" s="41"/>
      <c r="B244" s="41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</row>
    <row r="245" spans="1:19" ht="15.75">
      <c r="A245" s="41"/>
      <c r="B245" s="41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</row>
    <row r="246" spans="1:19" ht="15.75">
      <c r="A246" s="41"/>
      <c r="B246" s="41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</row>
    <row r="247" spans="1:19" ht="15.75">
      <c r="A247" s="41"/>
      <c r="B247" s="41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</row>
    <row r="248" spans="1:19" ht="15.75">
      <c r="A248" s="41"/>
      <c r="B248" s="41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</row>
    <row r="249" spans="1:19" ht="15.75">
      <c r="A249" s="41"/>
      <c r="B249" s="41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</row>
    <row r="250" spans="1:19" ht="15.75">
      <c r="A250" s="41"/>
      <c r="B250" s="41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</row>
    <row r="251" spans="1:19" ht="15.75">
      <c r="A251" s="41"/>
      <c r="B251" s="41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</row>
    <row r="252" spans="1:19" ht="15.75">
      <c r="A252" s="41"/>
      <c r="B252" s="41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</row>
    <row r="253" spans="1:19" ht="15.75">
      <c r="A253" s="41"/>
      <c r="B253" s="41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</row>
    <row r="254" spans="1:19" ht="15.75">
      <c r="A254" s="41"/>
      <c r="B254" s="41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</row>
    <row r="255" spans="1:19" ht="15.75">
      <c r="A255" s="41"/>
      <c r="B255" s="41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</row>
    <row r="256" spans="1:19" ht="15.75">
      <c r="A256" s="41"/>
      <c r="B256" s="41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</row>
    <row r="257" spans="1:19" ht="15.75">
      <c r="A257" s="41"/>
      <c r="B257" s="41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</row>
    <row r="258" spans="1:19" ht="15.75">
      <c r="A258" s="41"/>
      <c r="B258" s="41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</row>
    <row r="259" spans="1:19" ht="15.75">
      <c r="A259" s="41"/>
      <c r="B259" s="41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</row>
    <row r="260" spans="1:19" ht="15.75">
      <c r="A260" s="41"/>
      <c r="B260" s="41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</row>
    <row r="261" spans="1:19" ht="15.75">
      <c r="A261" s="41"/>
      <c r="B261" s="41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</row>
    <row r="262" spans="1:19" ht="15.75">
      <c r="A262" s="41"/>
      <c r="B262" s="41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</row>
    <row r="263" spans="1:19" ht="15.75">
      <c r="A263" s="41"/>
      <c r="B263" s="41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</row>
    <row r="264" spans="1:19" ht="15.75">
      <c r="A264" s="41"/>
      <c r="B264" s="41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</row>
    <row r="265" spans="1:19" ht="15.75">
      <c r="A265" s="41"/>
      <c r="B265" s="41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</row>
    <row r="266" spans="1:19" ht="15.75">
      <c r="A266" s="41"/>
      <c r="B266" s="41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</row>
    <row r="267" spans="1:19" ht="15.75">
      <c r="A267" s="41"/>
      <c r="B267" s="41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</row>
    <row r="268" spans="1:19" ht="15.75">
      <c r="A268" s="41"/>
      <c r="B268" s="41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</row>
    <row r="269" spans="1:19" ht="15.75">
      <c r="A269" s="41"/>
      <c r="B269" s="41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</row>
    <row r="270" spans="1:19" ht="15.75">
      <c r="A270" s="41"/>
      <c r="B270" s="41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</row>
    <row r="271" spans="1:19" ht="15.75">
      <c r="A271" s="41"/>
      <c r="B271" s="41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</row>
    <row r="272" spans="1:19" ht="15.75">
      <c r="A272" s="41"/>
      <c r="B272" s="41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</row>
    <row r="273" spans="1:19" ht="15.75">
      <c r="A273" s="41"/>
      <c r="B273" s="41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</row>
    <row r="274" spans="1:19" ht="15.75">
      <c r="A274" s="41"/>
      <c r="B274" s="41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</row>
    <row r="275" spans="1:19" ht="15.75">
      <c r="A275" s="41"/>
      <c r="B275" s="41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</row>
    <row r="276" spans="1:19" ht="15.75">
      <c r="A276" s="41"/>
      <c r="B276" s="41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</row>
    <row r="277" spans="1:19" ht="15.75">
      <c r="A277" s="41"/>
      <c r="B277" s="41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</row>
    <row r="278" spans="1:19" ht="15.75">
      <c r="A278" s="41"/>
      <c r="B278" s="41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</row>
    <row r="279" spans="1:19" ht="15.75">
      <c r="A279" s="41"/>
      <c r="B279" s="41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</row>
    <row r="280" spans="1:19" ht="15.75">
      <c r="A280" s="41"/>
      <c r="B280" s="41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</row>
    <row r="281" spans="1:19" ht="15.75">
      <c r="A281" s="41"/>
      <c r="B281" s="41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</row>
    <row r="282" spans="1:19" ht="15.75">
      <c r="A282" s="41"/>
      <c r="B282" s="41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</row>
    <row r="283" spans="1:19" ht="15.75">
      <c r="A283" s="41"/>
      <c r="B283" s="41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</row>
    <row r="284" spans="1:19" ht="15.75">
      <c r="A284" s="41"/>
      <c r="B284" s="41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</row>
    <row r="285" spans="1:19" ht="15.75">
      <c r="A285" s="41"/>
      <c r="B285" s="41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</row>
    <row r="286" spans="1:19" ht="15.75">
      <c r="A286" s="41"/>
      <c r="B286" s="41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</row>
    <row r="287" spans="1:19" ht="15.75">
      <c r="A287" s="41"/>
      <c r="B287" s="41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</row>
    <row r="288" spans="1:19" ht="15.75">
      <c r="A288" s="41"/>
      <c r="B288" s="41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</row>
    <row r="289" spans="1:19" ht="15.75">
      <c r="A289" s="41"/>
      <c r="B289" s="41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</row>
    <row r="290" spans="1:19" ht="15.75">
      <c r="A290" s="41"/>
      <c r="B290" s="41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</row>
    <row r="291" spans="1:19" ht="15.75">
      <c r="A291" s="41"/>
      <c r="B291" s="41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</row>
    <row r="292" spans="1:19" ht="15.75">
      <c r="A292" s="41"/>
      <c r="B292" s="41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</row>
    <row r="293" spans="1:19" ht="15.75">
      <c r="A293" s="41"/>
      <c r="B293" s="41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</row>
    <row r="294" spans="1:19" ht="15.75">
      <c r="A294" s="41"/>
      <c r="B294" s="41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</row>
    <row r="295" spans="1:19" ht="15.75">
      <c r="A295" s="41"/>
      <c r="B295" s="41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</row>
    <row r="296" spans="1:19" ht="15.75">
      <c r="A296" s="41"/>
      <c r="B296" s="41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</row>
    <row r="297" spans="1:19" ht="15.75">
      <c r="A297" s="41"/>
      <c r="B297" s="41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</row>
    <row r="298" spans="1:19" ht="15.75">
      <c r="A298" s="41"/>
      <c r="B298" s="41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</row>
    <row r="299" spans="1:19" ht="15.75">
      <c r="A299" s="41"/>
      <c r="B299" s="41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</row>
    <row r="300" spans="1:19" ht="15.75">
      <c r="A300" s="41"/>
      <c r="B300" s="41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</row>
    <row r="301" spans="1:19" ht="15.75">
      <c r="A301" s="41"/>
      <c r="B301" s="41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</row>
    <row r="302" spans="1:19" ht="15.75">
      <c r="A302" s="41"/>
      <c r="B302" s="41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</row>
    <row r="303" spans="1:19" ht="15.75">
      <c r="A303" s="41"/>
      <c r="B303" s="41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</row>
    <row r="304" spans="1:19" ht="15.75">
      <c r="A304" s="41"/>
      <c r="B304" s="41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</row>
    <row r="305" spans="1:19" ht="15.75">
      <c r="A305" s="41"/>
      <c r="B305" s="41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</row>
    <row r="306" spans="1:19" ht="15.75">
      <c r="A306" s="41"/>
      <c r="B306" s="41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</row>
    <row r="307" spans="1:19" ht="15.75">
      <c r="A307" s="41"/>
      <c r="B307" s="41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</row>
    <row r="308" spans="1:19" ht="15.75">
      <c r="A308" s="41"/>
      <c r="B308" s="41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</row>
    <row r="309" spans="1:19" ht="15.75">
      <c r="A309" s="41"/>
      <c r="B309" s="41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</row>
    <row r="310" spans="1:19" ht="15.75">
      <c r="A310" s="41"/>
      <c r="B310" s="41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</row>
    <row r="311" spans="1:19" ht="15.75">
      <c r="A311" s="41"/>
      <c r="B311" s="41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</row>
    <row r="312" spans="1:19" ht="15.75">
      <c r="A312" s="41"/>
      <c r="B312" s="41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</row>
    <row r="313" spans="1:19" ht="15.75">
      <c r="A313" s="41"/>
      <c r="B313" s="41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</row>
    <row r="314" spans="1:19" ht="15.75">
      <c r="A314" s="41"/>
      <c r="B314" s="41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</row>
    <row r="315" spans="1:19" ht="15.75">
      <c r="A315" s="41"/>
      <c r="B315" s="41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</row>
    <row r="316" spans="1:19" ht="15.75">
      <c r="A316" s="41"/>
      <c r="B316" s="41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</row>
    <row r="317" spans="1:19" ht="15.75">
      <c r="A317" s="41"/>
      <c r="B317" s="41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</row>
    <row r="318" spans="1:19" ht="15.75">
      <c r="A318" s="41"/>
      <c r="B318" s="41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</row>
    <row r="319" spans="1:19" ht="15.75">
      <c r="A319" s="41"/>
      <c r="B319" s="41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</row>
    <row r="320" spans="1:19" ht="15.75">
      <c r="A320" s="41"/>
      <c r="B320" s="41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</row>
    <row r="321" spans="1:19" ht="15.75">
      <c r="A321" s="41"/>
      <c r="B321" s="41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</row>
    <row r="322" spans="1:19" ht="15.75">
      <c r="A322" s="41"/>
      <c r="B322" s="41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</row>
    <row r="323" spans="1:19" ht="15.75">
      <c r="A323" s="41"/>
      <c r="B323" s="41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</row>
    <row r="324" spans="1:19" ht="15.75">
      <c r="A324" s="41"/>
      <c r="B324" s="41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</row>
    <row r="325" spans="1:19" ht="15.75">
      <c r="A325" s="41"/>
      <c r="B325" s="41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</row>
    <row r="326" spans="1:19" ht="15.75">
      <c r="A326" s="41"/>
      <c r="B326" s="41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</row>
    <row r="327" spans="1:19" ht="15.75">
      <c r="A327" s="41"/>
      <c r="B327" s="41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</row>
    <row r="328" spans="1:19" ht="15.75">
      <c r="A328" s="41"/>
      <c r="B328" s="41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</row>
    <row r="329" spans="1:19" ht="15.75">
      <c r="A329" s="41"/>
      <c r="B329" s="41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</row>
    <row r="330" spans="1:19" ht="15.75">
      <c r="A330" s="41"/>
      <c r="B330" s="41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</row>
    <row r="331" spans="1:19" ht="15.75">
      <c r="A331" s="41"/>
      <c r="B331" s="41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</row>
    <row r="332" spans="1:19" ht="15.75">
      <c r="A332" s="41"/>
      <c r="B332" s="41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</row>
    <row r="333" spans="1:19" ht="15.75">
      <c r="A333" s="41"/>
      <c r="B333" s="41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</row>
    <row r="334" spans="1:19" ht="15.75">
      <c r="A334" s="41"/>
      <c r="B334" s="41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</row>
    <row r="335" spans="1:19" ht="15.75">
      <c r="A335" s="41"/>
      <c r="B335" s="41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</row>
    <row r="336" spans="1:19" ht="15.75">
      <c r="A336" s="41"/>
      <c r="B336" s="41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</row>
    <row r="337" spans="1:19" ht="15.75">
      <c r="A337" s="41"/>
      <c r="B337" s="41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</row>
    <row r="338" spans="1:19" ht="15.75">
      <c r="A338" s="41"/>
      <c r="B338" s="41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</row>
    <row r="339" spans="1:19" ht="15.75">
      <c r="A339" s="41"/>
      <c r="B339" s="41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</row>
    <row r="340" spans="1:19" ht="15.75">
      <c r="A340" s="41"/>
      <c r="B340" s="41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</row>
    <row r="341" spans="1:19" ht="15.75">
      <c r="A341" s="41"/>
      <c r="B341" s="41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</row>
    <row r="342" spans="1:19" ht="15.75">
      <c r="A342" s="41"/>
      <c r="B342" s="41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</row>
    <row r="343" spans="1:19" ht="15.75">
      <c r="A343" s="41"/>
      <c r="B343" s="41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</row>
    <row r="344" spans="1:19" ht="15.75">
      <c r="A344" s="41"/>
      <c r="B344" s="41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</row>
    <row r="345" spans="1:19" ht="15.75">
      <c r="A345" s="41"/>
      <c r="B345" s="41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</row>
    <row r="346" spans="1:19" ht="15.75">
      <c r="A346" s="41"/>
      <c r="B346" s="41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</row>
    <row r="347" spans="1:19" ht="15.75">
      <c r="A347" s="41"/>
      <c r="B347" s="41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</row>
    <row r="348" spans="1:19" ht="15.75">
      <c r="A348" s="41"/>
      <c r="B348" s="41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</row>
    <row r="349" spans="1:19" ht="15.75">
      <c r="A349" s="41"/>
      <c r="B349" s="41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</row>
    <row r="350" spans="1:19" ht="15.75">
      <c r="A350" s="41"/>
      <c r="B350" s="41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</row>
    <row r="351" spans="1:19" ht="15.75">
      <c r="A351" s="41"/>
      <c r="B351" s="41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</row>
    <row r="352" spans="1:19" ht="15.75">
      <c r="A352" s="41"/>
      <c r="B352" s="41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</row>
    <row r="353" spans="1:19" ht="15.75">
      <c r="A353" s="41"/>
      <c r="B353" s="41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</row>
    <row r="354" spans="1:19" ht="15.75">
      <c r="A354" s="41"/>
      <c r="B354" s="41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</row>
    <row r="355" spans="1:19" ht="15.75">
      <c r="A355" s="41"/>
      <c r="B355" s="41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</row>
    <row r="356" spans="1:19" ht="15.75">
      <c r="A356" s="41"/>
      <c r="B356" s="41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</row>
    <row r="357" spans="1:19" ht="15.75">
      <c r="A357" s="41"/>
      <c r="B357" s="41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</row>
    <row r="358" spans="1:19" ht="15.75">
      <c r="A358" s="41"/>
      <c r="B358" s="41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</row>
    <row r="359" spans="1:19" ht="15.75">
      <c r="A359" s="41"/>
      <c r="B359" s="41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</row>
    <row r="360" spans="1:19" ht="15.75">
      <c r="A360" s="41"/>
      <c r="B360" s="41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</row>
    <row r="361" spans="1:19" ht="15.75">
      <c r="A361" s="41"/>
      <c r="B361" s="41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</row>
    <row r="362" spans="1:19" ht="15.75">
      <c r="A362" s="41"/>
      <c r="B362" s="41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</row>
    <row r="363" spans="1:19" ht="15.75">
      <c r="A363" s="41"/>
      <c r="B363" s="41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</row>
    <row r="364" spans="1:19" ht="15.75">
      <c r="A364" s="41"/>
      <c r="B364" s="41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</row>
    <row r="365" spans="1:19" ht="15.75">
      <c r="A365" s="41"/>
      <c r="B365" s="41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</row>
    <row r="366" spans="1:19" ht="15.75">
      <c r="A366" s="41"/>
      <c r="B366" s="41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</row>
    <row r="367" spans="1:19" ht="15.75">
      <c r="A367" s="41"/>
      <c r="B367" s="41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</row>
    <row r="368" spans="1:19" ht="15.75">
      <c r="A368" s="41"/>
      <c r="B368" s="41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</row>
    <row r="369" spans="1:19" ht="15.75">
      <c r="A369" s="41"/>
      <c r="B369" s="41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</row>
    <row r="370" spans="1:19" ht="15.75">
      <c r="A370" s="41"/>
      <c r="B370" s="41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</row>
    <row r="371" spans="1:19" ht="15.75">
      <c r="A371" s="41"/>
      <c r="B371" s="41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</row>
    <row r="372" spans="1:19" ht="15.75">
      <c r="A372" s="41"/>
      <c r="B372" s="41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</row>
    <row r="373" spans="1:19" ht="15.75">
      <c r="A373" s="41"/>
      <c r="B373" s="41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</row>
    <row r="374" spans="1:19" ht="15.75">
      <c r="A374" s="41"/>
      <c r="B374" s="41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</row>
    <row r="375" spans="1:19" ht="15.75">
      <c r="A375" s="41"/>
      <c r="B375" s="41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</row>
    <row r="376" spans="1:19" ht="15.75">
      <c r="A376" s="41"/>
      <c r="B376" s="41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</row>
    <row r="377" spans="1:19" ht="15.75">
      <c r="A377" s="41"/>
      <c r="B377" s="41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</row>
    <row r="378" spans="1:19" ht="15.75">
      <c r="A378" s="41"/>
      <c r="B378" s="41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</row>
    <row r="379" spans="1:19" ht="15.75">
      <c r="A379" s="41"/>
      <c r="B379" s="41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</row>
    <row r="380" spans="1:19" ht="15.75">
      <c r="A380" s="41"/>
      <c r="B380" s="41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</row>
    <row r="381" spans="1:19" ht="15.75">
      <c r="A381" s="41"/>
      <c r="B381" s="41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</row>
    <row r="382" spans="1:19" ht="15.75">
      <c r="A382" s="41"/>
      <c r="B382" s="41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</row>
    <row r="383" spans="1:19" ht="15.75">
      <c r="A383" s="41"/>
      <c r="B383" s="41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</row>
    <row r="384" spans="1:19" ht="15.75">
      <c r="A384" s="41"/>
      <c r="B384" s="41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</row>
    <row r="385" spans="1:19" ht="15.75">
      <c r="A385" s="41"/>
      <c r="B385" s="41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</row>
    <row r="386" spans="1:19" ht="15.75">
      <c r="A386" s="41"/>
      <c r="B386" s="41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</row>
    <row r="387" spans="1:19" ht="15.75">
      <c r="A387" s="41"/>
      <c r="B387" s="41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</row>
    <row r="388" spans="1:19" ht="15.75">
      <c r="A388" s="41"/>
      <c r="B388" s="41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</row>
    <row r="389" spans="1:19" ht="15.75">
      <c r="A389" s="41"/>
      <c r="B389" s="41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</row>
    <row r="390" spans="1:19" ht="15.75">
      <c r="A390" s="41"/>
      <c r="B390" s="41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</row>
    <row r="391" spans="1:19" ht="15.75">
      <c r="A391" s="41"/>
      <c r="B391" s="41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</row>
    <row r="392" spans="1:19" ht="15.75">
      <c r="A392" s="41"/>
      <c r="B392" s="41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</row>
    <row r="393" spans="1:19" ht="15.75">
      <c r="A393" s="41"/>
      <c r="B393" s="41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</row>
    <row r="394" spans="1:19" ht="15.75">
      <c r="A394" s="41"/>
      <c r="B394" s="41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</row>
    <row r="395" spans="1:19" ht="15.75">
      <c r="A395" s="41"/>
      <c r="B395" s="41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</row>
    <row r="396" spans="1:19" ht="15.75">
      <c r="A396" s="41"/>
      <c r="B396" s="41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</row>
    <row r="397" spans="1:19" ht="15.75">
      <c r="A397" s="41"/>
      <c r="B397" s="41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</row>
    <row r="398" spans="1:19" ht="15.75">
      <c r="A398" s="41"/>
      <c r="B398" s="41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</row>
    <row r="399" spans="1:19" ht="15.75">
      <c r="A399" s="41"/>
      <c r="B399" s="41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</row>
    <row r="400" spans="1:19" ht="15.75">
      <c r="A400" s="41"/>
      <c r="B400" s="41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</row>
    <row r="401" spans="1:19" ht="15.75">
      <c r="A401" s="41"/>
      <c r="B401" s="41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</row>
    <row r="402" spans="1:19" ht="15.75">
      <c r="A402" s="41"/>
      <c r="B402" s="41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</row>
    <row r="403" spans="1:19" ht="15.75">
      <c r="A403" s="41"/>
      <c r="B403" s="41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</row>
    <row r="404" spans="1:19" ht="15.75">
      <c r="A404" s="41"/>
      <c r="B404" s="41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</row>
    <row r="405" spans="1:19" ht="15.75">
      <c r="A405" s="41"/>
      <c r="B405" s="41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</row>
    <row r="406" spans="1:19" ht="15.75">
      <c r="A406" s="41"/>
      <c r="B406" s="41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</row>
    <row r="407" spans="1:19" ht="15.75">
      <c r="A407" s="41"/>
      <c r="B407" s="41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</row>
    <row r="408" spans="1:19" ht="15.75">
      <c r="A408" s="41"/>
      <c r="B408" s="41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</row>
    <row r="409" spans="1:19" ht="15.75">
      <c r="A409" s="41"/>
      <c r="B409" s="41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</row>
    <row r="410" spans="1:19" ht="15.75">
      <c r="A410" s="41"/>
      <c r="B410" s="41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</row>
    <row r="411" spans="1:19" ht="15.75">
      <c r="A411" s="41"/>
      <c r="B411" s="41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</row>
    <row r="412" spans="1:19" ht="15.75">
      <c r="A412" s="41"/>
      <c r="B412" s="41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</row>
    <row r="413" spans="1:19" ht="15.75">
      <c r="A413" s="41"/>
      <c r="B413" s="41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</row>
    <row r="414" spans="1:19" ht="15.75">
      <c r="A414" s="41"/>
      <c r="B414" s="41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</row>
    <row r="415" spans="1:19" ht="15.75">
      <c r="A415" s="41"/>
      <c r="B415" s="41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</row>
    <row r="416" spans="1:19" ht="15.75">
      <c r="A416" s="41"/>
      <c r="B416" s="41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</row>
    <row r="417" spans="1:19" ht="15.75">
      <c r="A417" s="41"/>
      <c r="B417" s="41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</row>
    <row r="418" spans="1:19" ht="15.75">
      <c r="A418" s="41"/>
      <c r="B418" s="41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</row>
    <row r="419" spans="1:19" ht="15.75">
      <c r="A419" s="41"/>
      <c r="B419" s="41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</row>
    <row r="420" spans="1:19" ht="15.75">
      <c r="A420" s="41"/>
      <c r="B420" s="41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</row>
    <row r="421" spans="1:19" ht="15.75">
      <c r="A421" s="41"/>
      <c r="B421" s="41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</row>
    <row r="422" spans="1:19" ht="15.75">
      <c r="A422" s="41"/>
      <c r="B422" s="41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</row>
    <row r="423" spans="1:19" ht="15.75">
      <c r="A423" s="41"/>
      <c r="B423" s="41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</row>
    <row r="424" spans="1:19" ht="15.75">
      <c r="A424" s="41"/>
      <c r="B424" s="41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</row>
    <row r="425" spans="1:19" ht="15.75">
      <c r="A425" s="41"/>
      <c r="B425" s="41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</row>
    <row r="426" spans="1:19" ht="15.75">
      <c r="A426" s="41"/>
      <c r="B426" s="41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</row>
    <row r="427" spans="1:19" ht="15.75">
      <c r="A427" s="41"/>
      <c r="B427" s="41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</row>
    <row r="428" spans="1:19" ht="15.75">
      <c r="A428" s="41"/>
      <c r="B428" s="41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</row>
    <row r="429" spans="1:19" ht="15.75">
      <c r="A429" s="41"/>
      <c r="B429" s="41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</row>
    <row r="430" spans="1:19" ht="15.75">
      <c r="A430" s="41"/>
      <c r="B430" s="41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</row>
    <row r="431" spans="1:19" ht="15.75">
      <c r="A431" s="41"/>
      <c r="B431" s="41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</row>
    <row r="432" spans="1:19" ht="15.75">
      <c r="A432" s="41"/>
      <c r="B432" s="41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</row>
    <row r="433" spans="1:19" ht="15.75">
      <c r="A433" s="41"/>
      <c r="B433" s="41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</row>
    <row r="434" spans="1:19" ht="15.75">
      <c r="A434" s="41"/>
      <c r="B434" s="41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</row>
    <row r="435" spans="1:19" ht="15.75">
      <c r="A435" s="41"/>
      <c r="B435" s="41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</row>
    <row r="436" spans="1:19" ht="15.75">
      <c r="A436" s="41"/>
      <c r="B436" s="41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</row>
    <row r="437" spans="1:19" ht="15.75">
      <c r="A437" s="41"/>
      <c r="B437" s="41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</row>
    <row r="438" spans="1:19" ht="15.75">
      <c r="A438" s="41"/>
      <c r="B438" s="41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</row>
    <row r="439" spans="1:19" ht="15.75">
      <c r="A439" s="41"/>
      <c r="B439" s="41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</row>
    <row r="440" spans="1:19" ht="15.75">
      <c r="A440" s="41"/>
      <c r="B440" s="41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</row>
    <row r="441" spans="1:19" ht="15.75">
      <c r="A441" s="41"/>
      <c r="B441" s="41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</row>
    <row r="442" spans="1:19" ht="15.75">
      <c r="A442" s="41"/>
      <c r="B442" s="41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</row>
    <row r="443" spans="1:19" ht="15.75">
      <c r="A443" s="41"/>
      <c r="B443" s="41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</row>
    <row r="444" spans="1:19" ht="15.75">
      <c r="A444" s="41"/>
      <c r="B444" s="41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</row>
    <row r="445" spans="1:19" ht="15.75">
      <c r="A445" s="41"/>
      <c r="B445" s="41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</row>
    <row r="446" spans="1:19" ht="15.75">
      <c r="A446" s="41"/>
      <c r="B446" s="41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</row>
    <row r="447" spans="1:19" ht="15.75">
      <c r="A447" s="41"/>
      <c r="B447" s="41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</row>
    <row r="448" spans="1:19" ht="15.75">
      <c r="A448" s="41"/>
      <c r="B448" s="41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</row>
    <row r="449" spans="1:19" ht="15.75">
      <c r="A449" s="41"/>
      <c r="B449" s="41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</row>
    <row r="450" spans="1:19" ht="15.75">
      <c r="A450" s="41"/>
      <c r="B450" s="41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</row>
    <row r="451" spans="1:19" ht="15.75">
      <c r="A451" s="41"/>
      <c r="B451" s="41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</row>
    <row r="452" spans="1:19" ht="15.75">
      <c r="A452" s="41"/>
      <c r="B452" s="41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</row>
    <row r="453" spans="1:19" ht="15.75">
      <c r="A453" s="41"/>
      <c r="B453" s="41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</row>
    <row r="454" spans="1:19" ht="15.75">
      <c r="A454" s="41"/>
      <c r="B454" s="41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</row>
    <row r="455" spans="1:19" ht="15.75">
      <c r="A455" s="41"/>
      <c r="B455" s="41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</row>
    <row r="456" spans="1:19" ht="15.75">
      <c r="A456" s="41"/>
      <c r="B456" s="41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</row>
    <row r="457" spans="1:19" ht="15.75">
      <c r="A457" s="41"/>
      <c r="B457" s="41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</row>
    <row r="458" spans="1:19" ht="15.75">
      <c r="A458" s="41"/>
      <c r="B458" s="41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</row>
    <row r="459" spans="1:19" ht="15.75">
      <c r="A459" s="41"/>
      <c r="B459" s="41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</row>
    <row r="460" spans="1:19" ht="15.75">
      <c r="A460" s="41"/>
      <c r="B460" s="41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</row>
    <row r="461" spans="1:19" ht="15.75">
      <c r="A461" s="41"/>
      <c r="B461" s="41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</row>
    <row r="462" spans="1:19" ht="15.75">
      <c r="A462" s="41"/>
      <c r="B462" s="41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</row>
    <row r="463" spans="1:19" ht="15.75">
      <c r="A463" s="41"/>
      <c r="B463" s="41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</row>
    <row r="464" spans="1:19" ht="15.75">
      <c r="A464" s="41"/>
      <c r="B464" s="41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</row>
    <row r="465" spans="1:19" ht="15.75">
      <c r="A465" s="41"/>
      <c r="B465" s="41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</row>
    <row r="466" spans="1:19" ht="15.75">
      <c r="A466" s="41"/>
      <c r="B466" s="41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</row>
    <row r="467" spans="1:19" ht="15.75">
      <c r="A467" s="41"/>
      <c r="B467" s="41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</row>
    <row r="468" spans="1:19" ht="15.75">
      <c r="A468" s="41"/>
      <c r="B468" s="41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</row>
    <row r="469" spans="1:19" ht="15.75">
      <c r="A469" s="41"/>
      <c r="B469" s="41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</row>
    <row r="470" spans="1:19" ht="15.75">
      <c r="A470" s="41"/>
      <c r="B470" s="41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</row>
    <row r="471" spans="1:19" ht="15.75">
      <c r="A471" s="41"/>
      <c r="B471" s="41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</row>
    <row r="472" spans="1:19" ht="15.75">
      <c r="A472" s="41"/>
      <c r="B472" s="41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</row>
    <row r="473" spans="1:19" ht="15.75">
      <c r="A473" s="41"/>
      <c r="B473" s="41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</row>
    <row r="474" spans="1:19" ht="15.75">
      <c r="A474" s="41"/>
      <c r="B474" s="41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</row>
    <row r="475" spans="1:19" ht="15.75">
      <c r="A475" s="41"/>
      <c r="B475" s="41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</row>
    <row r="476" spans="1:19" ht="15.75">
      <c r="A476" s="41"/>
      <c r="B476" s="41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</row>
    <row r="477" spans="1:19" ht="15.75">
      <c r="A477" s="41"/>
      <c r="B477" s="41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</row>
    <row r="478" spans="1:19" ht="15.75">
      <c r="A478" s="41"/>
      <c r="B478" s="41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</row>
    <row r="479" spans="1:19" ht="15.75">
      <c r="A479" s="41"/>
      <c r="B479" s="41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</row>
    <row r="480" spans="1:19" ht="15.75">
      <c r="A480" s="41"/>
      <c r="B480" s="41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</row>
    <row r="481" spans="1:19" ht="15.75">
      <c r="A481" s="41"/>
      <c r="B481" s="41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</row>
    <row r="482" spans="1:19" ht="15.75">
      <c r="A482" s="41"/>
      <c r="B482" s="41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</row>
    <row r="483" spans="1:19" ht="15.75">
      <c r="A483" s="41"/>
      <c r="B483" s="41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</row>
    <row r="484" spans="1:19" ht="15.75">
      <c r="A484" s="41"/>
      <c r="B484" s="41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</row>
    <row r="485" spans="1:19" ht="15.75">
      <c r="A485" s="41"/>
      <c r="B485" s="41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</row>
    <row r="486" spans="1:19" ht="15.75">
      <c r="A486" s="41"/>
      <c r="B486" s="41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</row>
    <row r="487" spans="1:19" ht="15.75">
      <c r="A487" s="41"/>
      <c r="B487" s="41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</row>
    <row r="488" spans="1:19" ht="15.75">
      <c r="A488" s="41"/>
      <c r="B488" s="41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</row>
    <row r="489" spans="1:19" ht="15.75">
      <c r="A489" s="41"/>
      <c r="B489" s="41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</row>
    <row r="490" spans="1:19" ht="15.75">
      <c r="A490" s="41"/>
      <c r="B490" s="41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</row>
    <row r="491" spans="1:19" ht="15.75">
      <c r="A491" s="41"/>
      <c r="B491" s="41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</row>
    <row r="492" spans="1:19" ht="15.75">
      <c r="A492" s="41"/>
      <c r="B492" s="41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</row>
    <row r="493" spans="1:19" ht="15.75">
      <c r="A493" s="41"/>
      <c r="B493" s="41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</row>
    <row r="494" spans="1:19" ht="15.75">
      <c r="A494" s="41"/>
      <c r="B494" s="41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</row>
    <row r="495" spans="1:19" ht="15.75">
      <c r="A495" s="41"/>
      <c r="B495" s="41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</row>
    <row r="496" spans="1:19" ht="15.75">
      <c r="A496" s="41"/>
      <c r="B496" s="41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</row>
    <row r="497" spans="1:19" ht="15.75">
      <c r="A497" s="41"/>
      <c r="B497" s="41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</row>
    <row r="498" spans="1:19" ht="15.75">
      <c r="A498" s="41"/>
      <c r="B498" s="41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</row>
    <row r="499" spans="1:19" ht="15.75">
      <c r="A499" s="41"/>
      <c r="B499" s="41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</row>
    <row r="500" spans="1:19" ht="15.75">
      <c r="A500" s="41"/>
      <c r="B500" s="41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</row>
    <row r="501" spans="1:19" ht="15.75">
      <c r="A501" s="41"/>
      <c r="B501" s="41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</row>
    <row r="502" spans="1:19" ht="15.75">
      <c r="A502" s="41"/>
      <c r="B502" s="41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</row>
    <row r="503" spans="1:19" ht="15.75">
      <c r="A503" s="41"/>
      <c r="B503" s="41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</row>
    <row r="504" spans="1:19" ht="15.75">
      <c r="A504" s="41"/>
      <c r="B504" s="41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</row>
    <row r="505" spans="1:19" ht="15.75">
      <c r="A505" s="41"/>
      <c r="B505" s="41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</row>
    <row r="506" spans="1:19" ht="15.75">
      <c r="A506" s="41"/>
      <c r="B506" s="41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</row>
    <row r="507" spans="1:19" ht="15.75">
      <c r="A507" s="41"/>
      <c r="B507" s="41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</row>
    <row r="508" spans="1:19" ht="15.75">
      <c r="A508" s="41"/>
      <c r="B508" s="41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</row>
    <row r="509" spans="1:19" ht="15.75">
      <c r="A509" s="41"/>
      <c r="B509" s="41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</row>
    <row r="510" spans="1:19" ht="15.75">
      <c r="A510" s="41"/>
      <c r="B510" s="41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</row>
    <row r="511" spans="1:19" ht="15.75">
      <c r="A511" s="41"/>
      <c r="B511" s="41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</row>
    <row r="512" spans="1:19" ht="15.75">
      <c r="A512" s="41"/>
      <c r="B512" s="41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</row>
    <row r="513" spans="1:19" ht="15.75">
      <c r="A513" s="41"/>
      <c r="B513" s="41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</row>
    <row r="514" spans="1:19" ht="15.75">
      <c r="A514" s="41"/>
      <c r="B514" s="41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</row>
    <row r="515" spans="1:19" ht="15.75">
      <c r="A515" s="41"/>
      <c r="B515" s="41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</row>
    <row r="516" spans="1:19" ht="15.75">
      <c r="A516" s="41"/>
      <c r="B516" s="41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</row>
    <row r="517" spans="1:19" ht="15.75">
      <c r="A517" s="41"/>
      <c r="B517" s="41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</row>
    <row r="518" spans="1:19" ht="15.75">
      <c r="A518" s="41"/>
      <c r="B518" s="41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</row>
    <row r="519" spans="1:19" ht="15.75">
      <c r="A519" s="41"/>
      <c r="B519" s="41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</row>
    <row r="520" spans="1:19" ht="15.75">
      <c r="A520" s="41"/>
      <c r="B520" s="41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</row>
    <row r="521" spans="1:19" ht="15.75">
      <c r="A521" s="41"/>
      <c r="B521" s="41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</row>
    <row r="522" spans="1:19" ht="15.75">
      <c r="A522" s="41"/>
      <c r="B522" s="41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</row>
    <row r="523" spans="1:19" ht="15.75">
      <c r="A523" s="41"/>
      <c r="B523" s="41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</row>
    <row r="524" spans="1:19" ht="15.75">
      <c r="A524" s="41"/>
      <c r="B524" s="41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</row>
    <row r="525" spans="1:19" ht="15.75">
      <c r="A525" s="41"/>
      <c r="B525" s="41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</row>
    <row r="526" spans="1:19" ht="15.75">
      <c r="A526" s="41"/>
      <c r="B526" s="41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</row>
    <row r="527" spans="1:19" ht="15.75">
      <c r="A527" s="41"/>
      <c r="B527" s="41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</row>
    <row r="528" spans="1:19" ht="15.75">
      <c r="A528" s="41"/>
      <c r="B528" s="41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</row>
    <row r="529" spans="1:19" ht="15.75">
      <c r="A529" s="41"/>
      <c r="B529" s="41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</row>
    <row r="530" spans="1:19" ht="15.75">
      <c r="A530" s="41"/>
      <c r="B530" s="41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</row>
    <row r="531" spans="1:19" ht="15.75">
      <c r="A531" s="41"/>
      <c r="B531" s="41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</row>
    <row r="532" spans="1:19" ht="15.75">
      <c r="A532" s="41"/>
      <c r="B532" s="41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</row>
    <row r="533" spans="1:19" ht="15.75">
      <c r="A533" s="41"/>
      <c r="B533" s="41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</row>
    <row r="534" spans="1:19" ht="15.75">
      <c r="A534" s="41"/>
      <c r="B534" s="41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</row>
    <row r="535" spans="1:19" ht="15.75">
      <c r="A535" s="41"/>
      <c r="B535" s="41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</row>
    <row r="536" spans="1:19" ht="15.75">
      <c r="A536" s="41"/>
      <c r="B536" s="41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</row>
    <row r="537" spans="1:19" ht="15.75">
      <c r="A537" s="41"/>
      <c r="B537" s="41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</row>
    <row r="538" spans="1:19" ht="15.75">
      <c r="A538" s="41"/>
      <c r="B538" s="41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</row>
    <row r="539" spans="1:19" ht="15.75">
      <c r="A539" s="41"/>
      <c r="B539" s="41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</row>
    <row r="540" spans="1:19" ht="15.75">
      <c r="A540" s="41"/>
      <c r="B540" s="41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</row>
    <row r="541" spans="1:19" ht="15.75">
      <c r="A541" s="41"/>
      <c r="B541" s="41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</row>
    <row r="542" spans="1:19" ht="15.75">
      <c r="A542" s="41"/>
      <c r="B542" s="41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</row>
    <row r="543" spans="1:19" ht="15.75">
      <c r="A543" s="41"/>
      <c r="B543" s="41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</row>
    <row r="544" spans="1:19" ht="15.75">
      <c r="A544" s="41"/>
      <c r="B544" s="41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</row>
    <row r="545" spans="1:19" ht="15.75">
      <c r="A545" s="41"/>
      <c r="B545" s="41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</row>
    <row r="546" spans="1:19" ht="15.75">
      <c r="A546" s="41"/>
      <c r="B546" s="41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</row>
    <row r="547" spans="1:19" ht="15.75">
      <c r="A547" s="41"/>
      <c r="B547" s="41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</row>
    <row r="548" spans="1:19" ht="15.75">
      <c r="A548" s="41"/>
      <c r="B548" s="41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</row>
    <row r="549" spans="1:19" ht="15.75">
      <c r="A549" s="41"/>
      <c r="B549" s="41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</row>
    <row r="550" spans="1:19" ht="15.75">
      <c r="A550" s="41"/>
      <c r="B550" s="41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</row>
    <row r="551" spans="1:19" ht="15.75">
      <c r="A551" s="41"/>
      <c r="B551" s="41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</row>
    <row r="552" spans="1:19" ht="15.75">
      <c r="A552" s="41"/>
      <c r="B552" s="41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</row>
    <row r="553" spans="1:19" ht="15.75">
      <c r="A553" s="41"/>
      <c r="B553" s="41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</row>
    <row r="554" spans="1:19" ht="15.75">
      <c r="A554" s="41"/>
      <c r="B554" s="41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</row>
    <row r="555" spans="1:19" ht="15.75">
      <c r="A555" s="41"/>
      <c r="B555" s="41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</row>
    <row r="556" spans="1:19" ht="15.75">
      <c r="A556" s="41"/>
      <c r="B556" s="41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</row>
    <row r="557" spans="1:19" ht="15.75">
      <c r="A557" s="41"/>
      <c r="B557" s="41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</row>
    <row r="558" spans="1:19" ht="15.75">
      <c r="A558" s="41"/>
      <c r="B558" s="41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</row>
    <row r="559" spans="1:19" ht="15.75">
      <c r="A559" s="41"/>
      <c r="B559" s="41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</row>
    <row r="560" spans="1:19" ht="15.75">
      <c r="A560" s="41"/>
      <c r="B560" s="41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</row>
    <row r="561" spans="1:19" ht="15.75">
      <c r="A561" s="41"/>
      <c r="B561" s="41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</row>
    <row r="562" spans="1:19" ht="15.75">
      <c r="A562" s="41"/>
      <c r="B562" s="41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</row>
    <row r="563" spans="1:19" ht="15.75">
      <c r="A563" s="41"/>
      <c r="B563" s="41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</row>
    <row r="564" spans="1:19" ht="15.75">
      <c r="A564" s="41"/>
      <c r="B564" s="41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</row>
    <row r="565" spans="1:19" ht="15.75">
      <c r="A565" s="41"/>
      <c r="B565" s="41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</row>
    <row r="566" spans="1:19" ht="15.75">
      <c r="A566" s="41"/>
      <c r="B566" s="41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</row>
    <row r="567" spans="1:19" ht="15.75">
      <c r="A567" s="41"/>
      <c r="B567" s="41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</row>
    <row r="568" spans="1:19" ht="15.75">
      <c r="A568" s="41"/>
      <c r="B568" s="41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</row>
    <row r="569" spans="1:19" ht="15.75">
      <c r="A569" s="41"/>
      <c r="B569" s="41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</row>
    <row r="570" spans="1:19" ht="15.75">
      <c r="A570" s="41"/>
      <c r="B570" s="41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</row>
    <row r="571" spans="1:19" ht="15.75">
      <c r="A571" s="41"/>
      <c r="B571" s="41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</row>
    <row r="572" spans="1:19" ht="15.75">
      <c r="A572" s="41"/>
      <c r="B572" s="41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</row>
    <row r="573" spans="1:19" ht="15.75">
      <c r="A573" s="41"/>
      <c r="B573" s="41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</row>
    <row r="574" spans="1:19" ht="15.75">
      <c r="A574" s="41"/>
      <c r="B574" s="41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</row>
    <row r="575" spans="1:19" ht="15.75">
      <c r="A575" s="41"/>
      <c r="B575" s="41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</row>
    <row r="576" spans="1:19" ht="15.75">
      <c r="A576" s="41"/>
      <c r="B576" s="41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</row>
    <row r="577" spans="1:19" ht="15.75">
      <c r="A577" s="41"/>
      <c r="B577" s="41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</row>
    <row r="578" spans="1:19" ht="15.75">
      <c r="A578" s="41"/>
      <c r="B578" s="41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</row>
    <row r="579" spans="1:19" ht="15.75">
      <c r="A579" s="41"/>
      <c r="B579" s="41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</row>
    <row r="580" spans="1:19" ht="15.75">
      <c r="A580" s="41"/>
      <c r="B580" s="41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</row>
    <row r="581" spans="1:19" ht="15.75">
      <c r="A581" s="41"/>
      <c r="B581" s="41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</row>
    <row r="582" spans="1:19" ht="15.75">
      <c r="A582" s="41"/>
      <c r="B582" s="41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</row>
    <row r="583" spans="1:19" ht="15.75">
      <c r="A583" s="41"/>
      <c r="B583" s="41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</row>
    <row r="584" spans="1:19" ht="15.75">
      <c r="A584" s="41"/>
      <c r="B584" s="41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</row>
    <row r="585" spans="1:19" ht="15.75">
      <c r="A585" s="41"/>
      <c r="B585" s="41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</row>
    <row r="586" spans="1:19" ht="15.75">
      <c r="A586" s="41"/>
      <c r="B586" s="41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</row>
    <row r="587" spans="1:19" ht="15.75">
      <c r="A587" s="41"/>
      <c r="B587" s="41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</row>
    <row r="588" spans="1:19" ht="15.75">
      <c r="A588" s="41"/>
      <c r="B588" s="41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</row>
    <row r="589" spans="1:19" ht="15.75">
      <c r="A589" s="41"/>
      <c r="B589" s="41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</row>
    <row r="590" spans="1:19" ht="15.75">
      <c r="A590" s="41"/>
      <c r="B590" s="41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</row>
    <row r="591" spans="1:19" ht="15.75">
      <c r="A591" s="41"/>
      <c r="B591" s="41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</row>
    <row r="592" spans="1:19" ht="15.75">
      <c r="A592" s="41"/>
      <c r="B592" s="41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</row>
    <row r="593" spans="1:19" ht="15.75">
      <c r="A593" s="41"/>
      <c r="B593" s="41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</row>
    <row r="594" spans="1:19" ht="15.75">
      <c r="A594" s="41"/>
      <c r="B594" s="41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</row>
    <row r="595" spans="1:19" ht="15.75">
      <c r="A595" s="41"/>
      <c r="B595" s="41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</row>
    <row r="596" spans="1:19" ht="15.75">
      <c r="A596" s="41"/>
      <c r="B596" s="41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</row>
    <row r="597" spans="1:19" ht="15.75">
      <c r="A597" s="41"/>
      <c r="B597" s="41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</row>
    <row r="598" spans="1:19" ht="15.75">
      <c r="A598" s="41"/>
      <c r="B598" s="41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</row>
    <row r="599" spans="1:19" ht="15.75">
      <c r="A599" s="41"/>
      <c r="B599" s="41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</row>
    <row r="600" spans="1:19" ht="15.75">
      <c r="A600" s="41"/>
      <c r="B600" s="41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</row>
    <row r="601" spans="1:19" ht="15.75">
      <c r="A601" s="41"/>
      <c r="B601" s="41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</row>
    <row r="602" spans="1:19" ht="15.75">
      <c r="A602" s="41"/>
      <c r="B602" s="41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</row>
    <row r="603" spans="1:19" ht="15.75">
      <c r="A603" s="41"/>
      <c r="B603" s="41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</row>
    <row r="604" spans="1:19" ht="15.75">
      <c r="A604" s="41"/>
      <c r="B604" s="41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</row>
    <row r="605" spans="1:19" ht="15.75">
      <c r="A605" s="41"/>
      <c r="B605" s="41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</row>
    <row r="606" spans="1:19" ht="15.75">
      <c r="A606" s="41"/>
      <c r="B606" s="41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</row>
    <row r="607" spans="1:19" ht="15.75">
      <c r="A607" s="41"/>
      <c r="B607" s="41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</row>
    <row r="608" spans="1:19" ht="15.75">
      <c r="A608" s="41"/>
      <c r="B608" s="41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</row>
    <row r="609" spans="1:19" ht="15.75">
      <c r="A609" s="41"/>
      <c r="B609" s="41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</row>
    <row r="610" spans="1:19" ht="15.75">
      <c r="A610" s="41"/>
      <c r="B610" s="41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</row>
    <row r="611" spans="1:19" ht="15.75">
      <c r="A611" s="41"/>
      <c r="B611" s="41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</row>
    <row r="612" spans="1:19" ht="15.75">
      <c r="A612" s="41"/>
      <c r="B612" s="41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</row>
    <row r="613" spans="1:19" ht="15.75">
      <c r="A613" s="41"/>
      <c r="B613" s="41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</row>
    <row r="614" spans="1:19" ht="15.75">
      <c r="A614" s="41"/>
      <c r="B614" s="41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</row>
    <row r="615" spans="1:19" ht="15.75">
      <c r="A615" s="41"/>
      <c r="B615" s="41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</row>
    <row r="616" spans="1:19" ht="15.75">
      <c r="A616" s="41"/>
      <c r="B616" s="41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</row>
    <row r="617" spans="1:19" ht="15.75">
      <c r="A617" s="41"/>
      <c r="B617" s="41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</row>
    <row r="618" spans="1:19" ht="15.75">
      <c r="A618" s="41"/>
      <c r="B618" s="41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</row>
    <row r="619" spans="1:19" ht="15.75">
      <c r="A619" s="41"/>
      <c r="B619" s="41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</row>
    <row r="620" spans="1:19" ht="15.75">
      <c r="A620" s="41"/>
      <c r="B620" s="41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</row>
    <row r="621" spans="1:19" ht="15.75">
      <c r="A621" s="41"/>
      <c r="B621" s="41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</row>
    <row r="622" spans="1:19" ht="15.75">
      <c r="A622" s="41"/>
      <c r="B622" s="41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</row>
    <row r="623" spans="1:19" ht="15.75">
      <c r="A623" s="41"/>
      <c r="B623" s="41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</row>
    <row r="624" spans="1:19" ht="15.75">
      <c r="A624" s="41"/>
      <c r="B624" s="41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</row>
    <row r="625" spans="1:19" ht="15.75">
      <c r="A625" s="41"/>
      <c r="B625" s="41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</row>
    <row r="626" spans="1:19" ht="15.75">
      <c r="A626" s="41"/>
      <c r="B626" s="41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</row>
    <row r="627" spans="1:19" ht="15.75">
      <c r="A627" s="41"/>
      <c r="B627" s="41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</row>
    <row r="628" spans="1:19" ht="15.75">
      <c r="A628" s="41"/>
      <c r="B628" s="41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</row>
    <row r="629" spans="1:19" ht="15.75">
      <c r="A629" s="41"/>
      <c r="B629" s="41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</row>
    <row r="630" spans="1:19" ht="15.75">
      <c r="A630" s="41"/>
      <c r="B630" s="41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</row>
    <row r="631" spans="1:19" ht="15.75">
      <c r="A631" s="41"/>
      <c r="B631" s="41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</row>
    <row r="632" spans="1:19" ht="15.75">
      <c r="A632" s="41"/>
      <c r="B632" s="41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</row>
    <row r="633" spans="1:19" ht="15.75">
      <c r="A633" s="41"/>
      <c r="B633" s="41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</row>
    <row r="634" spans="1:19" ht="15.75">
      <c r="A634" s="41"/>
      <c r="B634" s="41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</row>
    <row r="635" spans="1:19" ht="15.75">
      <c r="A635" s="41"/>
      <c r="B635" s="41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</row>
    <row r="636" spans="1:19" ht="15.75">
      <c r="A636" s="41"/>
      <c r="B636" s="41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</row>
    <row r="637" spans="1:19" ht="15.75">
      <c r="A637" s="41"/>
      <c r="B637" s="41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</row>
    <row r="638" spans="1:19" ht="15.75">
      <c r="A638" s="41"/>
      <c r="B638" s="41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</row>
    <row r="639" spans="1:19" ht="15.75">
      <c r="A639" s="41"/>
      <c r="B639" s="41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</row>
    <row r="640" spans="1:19" ht="15.75">
      <c r="A640" s="41"/>
      <c r="B640" s="41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</row>
    <row r="641" spans="1:19" ht="15.75">
      <c r="A641" s="41"/>
      <c r="B641" s="41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</row>
    <row r="642" spans="1:19" ht="15.75">
      <c r="A642" s="41"/>
      <c r="B642" s="41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</row>
    <row r="643" spans="1:19" ht="15.75">
      <c r="A643" s="41"/>
      <c r="B643" s="41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</row>
    <row r="644" spans="1:19" ht="15.75">
      <c r="A644" s="41"/>
      <c r="B644" s="41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</row>
    <row r="645" spans="1:19" ht="15.75">
      <c r="A645" s="41"/>
      <c r="B645" s="41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</row>
    <row r="646" spans="1:19" ht="15.75">
      <c r="A646" s="41"/>
      <c r="B646" s="41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</row>
    <row r="647" spans="1:19" ht="15.75">
      <c r="A647" s="41"/>
      <c r="B647" s="41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</row>
    <row r="648" spans="1:19" ht="15.75">
      <c r="A648" s="41"/>
      <c r="B648" s="41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</row>
    <row r="649" spans="1:19" ht="15.75">
      <c r="A649" s="41"/>
      <c r="B649" s="41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</row>
    <row r="650" spans="1:19" ht="15.75">
      <c r="A650" s="41"/>
      <c r="B650" s="41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</row>
    <row r="651" spans="1:19" ht="15.75">
      <c r="A651" s="41"/>
      <c r="B651" s="41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</row>
    <row r="652" spans="1:19" ht="15.75">
      <c r="A652" s="41"/>
      <c r="B652" s="41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</row>
    <row r="653" spans="1:19" ht="15.75">
      <c r="A653" s="41"/>
      <c r="B653" s="41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</row>
    <row r="654" spans="1:19" ht="15.75">
      <c r="A654" s="41"/>
      <c r="B654" s="41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</row>
    <row r="655" spans="1:19" ht="15.75">
      <c r="A655" s="41"/>
      <c r="B655" s="41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</row>
    <row r="656" spans="1:19" ht="15.75">
      <c r="A656" s="41"/>
      <c r="B656" s="41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</row>
    <row r="657" spans="1:19" ht="15.75">
      <c r="A657" s="41"/>
      <c r="B657" s="41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</row>
    <row r="658" spans="1:19" ht="15.75">
      <c r="A658" s="41"/>
      <c r="B658" s="41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</row>
    <row r="659" spans="1:19" ht="15.75">
      <c r="A659" s="41"/>
      <c r="B659" s="41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</row>
    <row r="660" spans="1:19" ht="15.75">
      <c r="A660" s="41"/>
      <c r="B660" s="41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</row>
    <row r="661" spans="1:19" ht="15.75">
      <c r="A661" s="41"/>
      <c r="B661" s="41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</row>
    <row r="662" spans="1:19" ht="15.75">
      <c r="A662" s="41"/>
      <c r="B662" s="41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</row>
    <row r="663" spans="1:19" ht="15.75">
      <c r="A663" s="41"/>
      <c r="B663" s="41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</row>
    <row r="664" spans="1:19" ht="15.75">
      <c r="A664" s="41"/>
      <c r="B664" s="41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</row>
    <row r="665" spans="1:19" ht="15.75">
      <c r="A665" s="41"/>
      <c r="B665" s="41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</row>
    <row r="666" spans="1:19" ht="15.75">
      <c r="A666" s="41"/>
      <c r="B666" s="41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</row>
    <row r="667" spans="1:19" ht="15.75">
      <c r="A667" s="41"/>
      <c r="B667" s="41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</row>
    <row r="668" spans="1:19" ht="15.75">
      <c r="A668" s="41"/>
      <c r="B668" s="41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</row>
    <row r="669" spans="1:19" ht="15.75">
      <c r="A669" s="41"/>
      <c r="B669" s="41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</row>
    <row r="670" spans="1:19" ht="15.75">
      <c r="A670" s="41"/>
      <c r="B670" s="41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</row>
    <row r="671" spans="1:19" ht="15.75">
      <c r="A671" s="41"/>
      <c r="B671" s="41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</row>
    <row r="672" spans="1:19" ht="15.75">
      <c r="A672" s="41"/>
      <c r="B672" s="41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</row>
    <row r="673" spans="1:19" ht="15.75">
      <c r="A673" s="41"/>
      <c r="B673" s="41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</row>
    <row r="674" spans="1:19" ht="15.75">
      <c r="A674" s="41"/>
      <c r="B674" s="41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</row>
    <row r="675" spans="1:19" ht="15.75">
      <c r="A675" s="41"/>
      <c r="B675" s="41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</row>
    <row r="676" spans="1:19" ht="15.75">
      <c r="A676" s="41"/>
      <c r="B676" s="41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</row>
    <row r="677" spans="1:19" ht="15.75">
      <c r="A677" s="41"/>
      <c r="B677" s="41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</row>
    <row r="678" spans="1:19" ht="15.75">
      <c r="A678" s="41"/>
      <c r="B678" s="41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</row>
    <row r="679" spans="1:19" ht="15.75">
      <c r="A679" s="41"/>
      <c r="B679" s="41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</row>
    <row r="680" spans="1:19" ht="15.75">
      <c r="A680" s="41"/>
      <c r="B680" s="41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</row>
    <row r="681" spans="1:19" ht="15.75">
      <c r="A681" s="41"/>
      <c r="B681" s="41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</row>
    <row r="682" spans="1:19" ht="15.75">
      <c r="A682" s="41"/>
      <c r="B682" s="41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</row>
    <row r="683" spans="1:19" ht="15.75">
      <c r="A683" s="41"/>
      <c r="B683" s="41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</row>
    <row r="684" spans="1:19" ht="15.75">
      <c r="A684" s="41"/>
      <c r="B684" s="41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</row>
    <row r="685" spans="1:19" ht="15.75">
      <c r="A685" s="41"/>
      <c r="B685" s="41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</row>
    <row r="686" spans="1:19" ht="15.75">
      <c r="A686" s="41"/>
      <c r="B686" s="41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</row>
    <row r="687" spans="1:19" ht="15.75">
      <c r="A687" s="41"/>
      <c r="B687" s="41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</row>
    <row r="688" spans="1:19" ht="15.75">
      <c r="A688" s="41"/>
      <c r="B688" s="41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</row>
    <row r="689" spans="1:19" ht="15.75">
      <c r="A689" s="41"/>
      <c r="B689" s="41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</row>
    <row r="690" spans="1:19" ht="15.75">
      <c r="A690" s="41"/>
      <c r="B690" s="41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</row>
    <row r="691" spans="1:19" ht="15.75">
      <c r="A691" s="41"/>
      <c r="B691" s="41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</row>
    <row r="692" spans="1:19" ht="15.75">
      <c r="A692" s="41"/>
      <c r="B692" s="41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</row>
    <row r="693" spans="1:19" ht="15.75">
      <c r="A693" s="41"/>
      <c r="B693" s="41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</row>
    <row r="694" spans="1:19" ht="15.75">
      <c r="A694" s="41"/>
      <c r="B694" s="41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</row>
    <row r="695" spans="1:19" ht="15.75">
      <c r="A695" s="41"/>
      <c r="B695" s="41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</row>
    <row r="696" spans="1:19" ht="15.75">
      <c r="A696" s="41"/>
      <c r="B696" s="41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</row>
    <row r="697" spans="1:19" ht="15.75">
      <c r="A697" s="41"/>
      <c r="B697" s="41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</row>
    <row r="698" spans="1:19" ht="15.75">
      <c r="A698" s="41"/>
      <c r="B698" s="41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</row>
    <row r="699" spans="1:19" ht="15.75">
      <c r="A699" s="41"/>
      <c r="B699" s="41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</row>
    <row r="700" spans="1:19" ht="15.75">
      <c r="A700" s="41"/>
      <c r="B700" s="41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</row>
    <row r="701" spans="1:19" ht="15.75">
      <c r="A701" s="41"/>
      <c r="B701" s="41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</row>
    <row r="702" spans="1:19" ht="15.75">
      <c r="A702" s="41"/>
      <c r="B702" s="41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</row>
    <row r="703" spans="1:19" ht="15.75">
      <c r="A703" s="41"/>
      <c r="B703" s="41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</row>
    <row r="704" spans="1:19" ht="15.75">
      <c r="A704" s="41"/>
      <c r="B704" s="41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</row>
    <row r="705" spans="1:19" ht="15.75">
      <c r="A705" s="41"/>
      <c r="B705" s="41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</row>
    <row r="706" spans="1:19" ht="15.75">
      <c r="A706" s="41"/>
      <c r="B706" s="41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</row>
    <row r="707" spans="1:19" ht="15.75">
      <c r="A707" s="41"/>
      <c r="B707" s="41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</row>
    <row r="708" spans="1:19" ht="15.75">
      <c r="A708" s="41"/>
      <c r="B708" s="41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</row>
    <row r="709" spans="1:19" ht="15.75">
      <c r="A709" s="41"/>
      <c r="B709" s="41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</row>
    <row r="710" spans="1:19" ht="15.75">
      <c r="A710" s="41"/>
      <c r="B710" s="41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</row>
    <row r="711" spans="1:19" ht="15.75">
      <c r="A711" s="41"/>
      <c r="B711" s="41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</row>
    <row r="712" spans="1:19" ht="15.75">
      <c r="A712" s="41"/>
      <c r="B712" s="41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</row>
    <row r="713" spans="1:19" ht="15.75">
      <c r="A713" s="41"/>
      <c r="B713" s="41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</row>
    <row r="714" spans="1:19" ht="15.75">
      <c r="A714" s="41"/>
      <c r="B714" s="41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</row>
    <row r="715" spans="1:19" ht="15.75">
      <c r="A715" s="41"/>
      <c r="B715" s="41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</row>
    <row r="716" spans="1:19" ht="15.75">
      <c r="A716" s="41"/>
      <c r="B716" s="41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</row>
    <row r="717" spans="1:19" ht="15.75">
      <c r="A717" s="41"/>
      <c r="B717" s="41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</row>
    <row r="718" spans="1:19" ht="15.75">
      <c r="A718" s="41"/>
      <c r="B718" s="41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</row>
    <row r="719" spans="1:19" ht="15.75">
      <c r="A719" s="41"/>
      <c r="B719" s="41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</row>
    <row r="720" spans="1:19" ht="15.75">
      <c r="A720" s="41"/>
      <c r="B720" s="41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</row>
    <row r="721" spans="1:19" ht="15.75">
      <c r="A721" s="41"/>
      <c r="B721" s="41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</row>
    <row r="722" spans="1:19" ht="15.75">
      <c r="A722" s="41"/>
      <c r="B722" s="41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</row>
    <row r="723" spans="1:19" ht="15.75">
      <c r="A723" s="41"/>
      <c r="B723" s="41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</row>
    <row r="724" spans="1:19" ht="15.75">
      <c r="A724" s="41"/>
      <c r="B724" s="41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</row>
    <row r="725" spans="1:19" ht="15.75">
      <c r="A725" s="41"/>
      <c r="B725" s="41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</row>
    <row r="726" spans="1:19" ht="15.75">
      <c r="A726" s="41"/>
      <c r="B726" s="41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</row>
    <row r="727" spans="1:19" ht="15.75">
      <c r="A727" s="41"/>
      <c r="B727" s="41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</row>
    <row r="728" spans="1:19" ht="15.75">
      <c r="A728" s="41"/>
      <c r="B728" s="41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</row>
    <row r="729" spans="1:19" ht="15.75">
      <c r="A729" s="41"/>
      <c r="B729" s="41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</row>
    <row r="730" spans="1:19" ht="15.75">
      <c r="A730" s="41"/>
      <c r="B730" s="41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</row>
    <row r="731" spans="1:19" ht="15.75">
      <c r="A731" s="41"/>
      <c r="B731" s="41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</row>
    <row r="732" spans="1:19" ht="15.75">
      <c r="A732" s="41"/>
      <c r="B732" s="41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</row>
    <row r="733" spans="1:19" ht="15.75">
      <c r="A733" s="41"/>
      <c r="B733" s="41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</row>
    <row r="734" spans="1:19" ht="15.75">
      <c r="A734" s="41"/>
      <c r="B734" s="41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</row>
    <row r="735" spans="1:19" ht="15.75">
      <c r="A735" s="41"/>
      <c r="B735" s="41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</row>
    <row r="736" spans="1:19" ht="15.75">
      <c r="A736" s="41"/>
      <c r="B736" s="41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</row>
    <row r="737" spans="1:19" ht="15.75">
      <c r="A737" s="41"/>
      <c r="B737" s="41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</row>
    <row r="738" spans="1:19" ht="15.75">
      <c r="A738" s="41"/>
      <c r="B738" s="41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</row>
    <row r="739" spans="1:19" ht="15.75">
      <c r="A739" s="41"/>
      <c r="B739" s="41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</row>
    <row r="740" spans="1:19" ht="15.75">
      <c r="A740" s="41"/>
      <c r="B740" s="41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</row>
    <row r="741" spans="1:19" ht="15.75">
      <c r="A741" s="41"/>
      <c r="B741" s="41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</row>
    <row r="742" spans="1:19" ht="15.75">
      <c r="A742" s="41"/>
      <c r="B742" s="41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</row>
    <row r="743" spans="1:19" ht="15.75">
      <c r="A743" s="41"/>
      <c r="B743" s="41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</row>
    <row r="744" spans="1:19" ht="15.75">
      <c r="A744" s="41"/>
      <c r="B744" s="41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</row>
    <row r="745" spans="1:19" ht="15.75">
      <c r="A745" s="41"/>
      <c r="B745" s="41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</row>
    <row r="746" spans="1:19" ht="15.75">
      <c r="A746" s="41"/>
      <c r="B746" s="41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</row>
    <row r="747" spans="1:19" ht="15.75">
      <c r="A747" s="41"/>
      <c r="B747" s="41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</row>
    <row r="748" spans="1:19" ht="15.75">
      <c r="A748" s="41"/>
      <c r="B748" s="41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</row>
    <row r="749" spans="1:19" ht="15.75">
      <c r="A749" s="41"/>
      <c r="B749" s="41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</row>
    <row r="750" spans="1:19" ht="15.75">
      <c r="A750" s="41"/>
      <c r="B750" s="41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</row>
    <row r="751" spans="1:19" ht="15.75">
      <c r="A751" s="41"/>
      <c r="B751" s="41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</row>
    <row r="752" spans="1:19" ht="15.75">
      <c r="A752" s="41"/>
      <c r="B752" s="41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</row>
    <row r="753" spans="1:19" ht="15.75">
      <c r="A753" s="41"/>
      <c r="B753" s="41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</row>
    <row r="754" spans="1:19" ht="15.75">
      <c r="A754" s="41"/>
      <c r="B754" s="41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</row>
    <row r="755" spans="1:19" ht="15.75">
      <c r="A755" s="41"/>
      <c r="B755" s="41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</row>
    <row r="756" spans="1:19" ht="15.75">
      <c r="A756" s="41"/>
      <c r="B756" s="41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</row>
    <row r="757" spans="1:19" ht="15.75">
      <c r="A757" s="41"/>
      <c r="B757" s="41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</row>
    <row r="758" spans="1:19" ht="15.75">
      <c r="A758" s="41"/>
      <c r="B758" s="41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</row>
    <row r="759" spans="1:19" ht="15.75">
      <c r="A759" s="41"/>
      <c r="B759" s="41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</row>
    <row r="760" spans="1:19" ht="15.75">
      <c r="A760" s="41"/>
      <c r="B760" s="41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</row>
    <row r="761" spans="1:19" ht="15.75">
      <c r="A761" s="41"/>
      <c r="B761" s="41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</row>
    <row r="762" spans="1:19" ht="15.75">
      <c r="A762" s="41"/>
      <c r="B762" s="41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</row>
    <row r="763" spans="1:19" ht="15.75">
      <c r="A763" s="41"/>
      <c r="B763" s="41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</row>
    <row r="764" spans="1:19" ht="15.75">
      <c r="A764" s="41"/>
      <c r="B764" s="41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</row>
    <row r="765" spans="1:19" ht="15.75">
      <c r="A765" s="41"/>
      <c r="B765" s="41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</row>
    <row r="766" spans="1:19" ht="15.75">
      <c r="A766" s="41"/>
      <c r="B766" s="41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</row>
    <row r="767" spans="1:19" ht="15.75">
      <c r="A767" s="41"/>
      <c r="B767" s="41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</row>
    <row r="768" spans="1:19" ht="15.75">
      <c r="A768" s="41"/>
      <c r="B768" s="41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</row>
    <row r="769" spans="1:19" ht="15.75">
      <c r="A769" s="41"/>
      <c r="B769" s="41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</row>
    <row r="770" spans="1:19" ht="15.75">
      <c r="A770" s="41"/>
      <c r="B770" s="41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</row>
    <row r="771" spans="1:19" ht="15.75">
      <c r="A771" s="41"/>
      <c r="B771" s="41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</row>
    <row r="772" spans="1:19" ht="15.75">
      <c r="A772" s="41"/>
      <c r="B772" s="41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</row>
    <row r="773" spans="1:19" ht="15.75">
      <c r="A773" s="41"/>
      <c r="B773" s="41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</row>
    <row r="774" spans="1:19" ht="15.75">
      <c r="A774" s="41"/>
      <c r="B774" s="41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</row>
    <row r="775" spans="1:19" ht="15.75">
      <c r="A775" s="41"/>
      <c r="B775" s="41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</row>
    <row r="776" spans="1:19" ht="15.75">
      <c r="A776" s="41"/>
      <c r="B776" s="41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</row>
    <row r="777" spans="1:19" ht="15.75">
      <c r="A777" s="41"/>
      <c r="B777" s="41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</row>
    <row r="778" spans="1:19" ht="15.75">
      <c r="A778" s="41"/>
      <c r="B778" s="41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</row>
    <row r="779" spans="1:19" ht="15.75">
      <c r="A779" s="41"/>
      <c r="B779" s="41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</row>
    <row r="780" spans="1:19" ht="15.75">
      <c r="A780" s="41"/>
      <c r="B780" s="41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</row>
    <row r="781" spans="1:19" ht="15.75">
      <c r="A781" s="41"/>
      <c r="B781" s="41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</row>
    <row r="782" spans="1:19" ht="15.75">
      <c r="A782" s="41"/>
      <c r="B782" s="41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</row>
    <row r="783" spans="1:19" ht="15.75">
      <c r="A783" s="41"/>
      <c r="B783" s="41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</row>
    <row r="784" spans="1:19" ht="15.75">
      <c r="A784" s="41"/>
      <c r="B784" s="41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</row>
    <row r="785" spans="1:19" ht="15.75">
      <c r="A785" s="41"/>
      <c r="B785" s="41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</row>
    <row r="786" spans="1:19" ht="15.75">
      <c r="A786" s="41"/>
      <c r="B786" s="41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</row>
    <row r="787" spans="1:19" ht="15.75">
      <c r="A787" s="41"/>
      <c r="B787" s="41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</row>
    <row r="788" spans="1:19" ht="15.75">
      <c r="A788" s="41"/>
      <c r="B788" s="41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</row>
    <row r="789" spans="1:19" ht="15.75">
      <c r="A789" s="41"/>
      <c r="B789" s="41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</row>
    <row r="790" spans="1:19" ht="15.75">
      <c r="A790" s="41"/>
      <c r="B790" s="41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</row>
    <row r="791" spans="1:19" ht="15.75">
      <c r="A791" s="41"/>
      <c r="B791" s="41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</row>
    <row r="792" spans="1:19" ht="15.75">
      <c r="A792" s="41"/>
      <c r="B792" s="41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</row>
    <row r="793" spans="1:19" ht="15.75">
      <c r="A793" s="41"/>
      <c r="B793" s="41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</row>
    <row r="794" spans="1:19" ht="15.75">
      <c r="A794" s="41"/>
      <c r="B794" s="41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</row>
    <row r="795" spans="1:19" ht="15.75">
      <c r="A795" s="41"/>
      <c r="B795" s="41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</row>
    <row r="796" spans="1:19" ht="15.75">
      <c r="A796" s="41"/>
      <c r="B796" s="41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</row>
    <row r="797" spans="1:19" ht="15.75">
      <c r="A797" s="41"/>
      <c r="B797" s="41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</row>
    <row r="798" spans="1:19" ht="15.75">
      <c r="A798" s="41"/>
      <c r="B798" s="41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</row>
    <row r="799" spans="1:19" ht="15.75">
      <c r="A799" s="41"/>
      <c r="B799" s="41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</row>
    <row r="800" spans="1:19" ht="15.75">
      <c r="A800" s="41"/>
      <c r="B800" s="41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</row>
    <row r="801" spans="1:19" ht="15.75">
      <c r="A801" s="41"/>
      <c r="B801" s="41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</row>
    <row r="802" spans="1:19" ht="15.75">
      <c r="A802" s="41"/>
      <c r="B802" s="41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</row>
    <row r="803" spans="1:19" ht="15.75">
      <c r="A803" s="41"/>
      <c r="B803" s="41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</row>
    <row r="804" spans="1:19" ht="15.75">
      <c r="A804" s="41"/>
      <c r="B804" s="41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</row>
    <row r="805" spans="1:19" ht="15.75">
      <c r="A805" s="41"/>
      <c r="B805" s="41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</row>
    <row r="806" spans="1:19" ht="15.75">
      <c r="A806" s="41"/>
      <c r="B806" s="41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</row>
    <row r="807" spans="1:19" ht="15.75">
      <c r="A807" s="41"/>
      <c r="B807" s="41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</row>
    <row r="808" spans="1:19" ht="15.75">
      <c r="A808" s="41"/>
      <c r="B808" s="41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</row>
    <row r="809" spans="1:19" ht="15.75">
      <c r="A809" s="41"/>
      <c r="B809" s="41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</row>
    <row r="810" spans="1:19" ht="15.75">
      <c r="A810" s="41"/>
      <c r="B810" s="41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</row>
    <row r="811" spans="1:19" ht="15.75">
      <c r="A811" s="41"/>
      <c r="B811" s="41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</row>
    <row r="812" spans="1:19" ht="15.75">
      <c r="A812" s="41"/>
      <c r="B812" s="41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</row>
    <row r="813" spans="1:19" ht="15.75">
      <c r="A813" s="41"/>
      <c r="B813" s="41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</row>
    <row r="814" spans="1:19" ht="15.75">
      <c r="A814" s="41"/>
      <c r="B814" s="41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</row>
    <row r="815" spans="1:19" ht="15.75">
      <c r="A815" s="41"/>
      <c r="B815" s="41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</row>
    <row r="816" spans="1:19" ht="15.75">
      <c r="A816" s="41"/>
      <c r="B816" s="41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</row>
    <row r="817" spans="1:19" ht="15.75">
      <c r="A817" s="41"/>
      <c r="B817" s="41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</row>
    <row r="818" spans="1:19" ht="15.75">
      <c r="A818" s="41"/>
      <c r="B818" s="41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</row>
    <row r="819" spans="1:19" ht="15.75">
      <c r="A819" s="41"/>
      <c r="B819" s="41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</row>
    <row r="820" spans="1:19" ht="15.75">
      <c r="A820" s="41"/>
      <c r="B820" s="41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</row>
    <row r="821" spans="1:19" ht="15.75">
      <c r="A821" s="41"/>
      <c r="B821" s="41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</row>
    <row r="822" spans="1:19" ht="15.75">
      <c r="A822" s="41"/>
      <c r="B822" s="41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</row>
    <row r="823" spans="1:19" ht="15.75">
      <c r="A823" s="41"/>
      <c r="B823" s="41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</row>
    <row r="824" spans="1:19" ht="15.75">
      <c r="A824" s="41"/>
      <c r="B824" s="41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</row>
    <row r="825" spans="1:19" ht="15.75">
      <c r="A825" s="41"/>
      <c r="B825" s="41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</row>
    <row r="826" spans="1:19" ht="15.75">
      <c r="A826" s="41"/>
      <c r="B826" s="41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</row>
    <row r="827" spans="1:19" ht="15.75">
      <c r="A827" s="41"/>
      <c r="B827" s="41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</row>
    <row r="828" spans="1:19" ht="15.75">
      <c r="A828" s="41"/>
      <c r="B828" s="41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</row>
    <row r="829" spans="1:19" ht="15.75">
      <c r="A829" s="41"/>
      <c r="B829" s="41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</row>
    <row r="830" spans="1:19" ht="15.75">
      <c r="A830" s="41"/>
      <c r="B830" s="41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</row>
    <row r="831" spans="1:19" ht="15.75">
      <c r="A831" s="41"/>
      <c r="B831" s="41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</row>
    <row r="832" spans="1:19" ht="15.75">
      <c r="A832" s="41"/>
      <c r="B832" s="41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</row>
    <row r="833" spans="1:19" ht="15.75">
      <c r="A833" s="41"/>
      <c r="B833" s="41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</row>
    <row r="834" spans="1:19" ht="15.75">
      <c r="A834" s="41"/>
      <c r="B834" s="41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</row>
    <row r="835" spans="1:19" ht="15.75">
      <c r="A835" s="41"/>
      <c r="B835" s="41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</row>
    <row r="836" spans="1:19" ht="15.75">
      <c r="A836" s="41"/>
      <c r="B836" s="41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</row>
    <row r="837" spans="1:19" ht="15.75">
      <c r="A837" s="41"/>
      <c r="B837" s="41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</row>
    <row r="838" spans="1:19" ht="15.75">
      <c r="A838" s="41"/>
      <c r="B838" s="41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</row>
    <row r="839" spans="1:19" ht="15.75">
      <c r="A839" s="41"/>
      <c r="B839" s="41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</row>
    <row r="840" spans="1:19" ht="15.75">
      <c r="A840" s="41"/>
      <c r="B840" s="41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</row>
    <row r="841" spans="1:19" ht="15.75">
      <c r="A841" s="41"/>
      <c r="B841" s="41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</row>
    <row r="842" spans="1:19" ht="15.75">
      <c r="A842" s="41"/>
      <c r="B842" s="41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</row>
    <row r="843" spans="1:19" ht="15.75">
      <c r="A843" s="41"/>
      <c r="B843" s="41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</row>
    <row r="844" spans="1:19" ht="15.75">
      <c r="A844" s="41"/>
      <c r="B844" s="41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</row>
    <row r="845" spans="1:19" ht="15.75">
      <c r="A845" s="41"/>
      <c r="B845" s="41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</row>
    <row r="846" spans="1:19" ht="15.75">
      <c r="A846" s="41"/>
      <c r="B846" s="41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</row>
    <row r="847" spans="1:19" ht="15.75">
      <c r="A847" s="41"/>
      <c r="B847" s="41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</row>
    <row r="848" spans="1:19" ht="15.75">
      <c r="A848" s="41"/>
      <c r="B848" s="41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</row>
    <row r="849" spans="1:19" ht="15.75">
      <c r="A849" s="41"/>
      <c r="B849" s="41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</row>
    <row r="850" spans="1:19" ht="15.75">
      <c r="A850" s="41"/>
      <c r="B850" s="41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</row>
    <row r="851" spans="1:19" ht="15.75">
      <c r="A851" s="41"/>
      <c r="B851" s="41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</row>
    <row r="852" spans="1:19" ht="15.75">
      <c r="A852" s="41"/>
      <c r="B852" s="41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</row>
    <row r="853" spans="1:19" ht="15.75">
      <c r="A853" s="41"/>
      <c r="B853" s="41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</row>
    <row r="854" spans="1:19" ht="15.75">
      <c r="A854" s="41"/>
      <c r="B854" s="41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</row>
    <row r="855" spans="1:19" ht="15.75">
      <c r="A855" s="41"/>
      <c r="B855" s="41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</row>
    <row r="856" spans="1:19" ht="15.75">
      <c r="A856" s="41"/>
      <c r="B856" s="41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</row>
    <row r="857" spans="1:19" ht="15.75">
      <c r="A857" s="41"/>
      <c r="B857" s="41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</row>
    <row r="858" spans="1:19" ht="15.75">
      <c r="A858" s="41"/>
      <c r="B858" s="41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</row>
    <row r="859" spans="1:19" ht="15.75">
      <c r="A859" s="41"/>
      <c r="B859" s="41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</row>
    <row r="860" spans="1:19" ht="15.75">
      <c r="A860" s="41"/>
      <c r="B860" s="41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</row>
    <row r="861" spans="1:19" ht="15.75">
      <c r="A861" s="41"/>
      <c r="B861" s="41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</row>
    <row r="862" spans="1:19" ht="15.75">
      <c r="A862" s="41"/>
      <c r="B862" s="41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</row>
    <row r="863" spans="1:19" ht="15.75">
      <c r="A863" s="41"/>
      <c r="B863" s="41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</row>
    <row r="864" spans="1:19" ht="15.75">
      <c r="A864" s="41"/>
      <c r="B864" s="41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</row>
    <row r="865" spans="1:19" ht="15.75">
      <c r="A865" s="41"/>
      <c r="B865" s="41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</row>
    <row r="866" spans="1:19" ht="15.75">
      <c r="A866" s="41"/>
      <c r="B866" s="41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</row>
    <row r="867" spans="1:19" ht="15.75">
      <c r="A867" s="41"/>
      <c r="B867" s="41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</row>
    <row r="868" spans="1:19" ht="15.75">
      <c r="A868" s="41"/>
      <c r="B868" s="41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</row>
    <row r="869" spans="1:19" ht="15.75">
      <c r="A869" s="41"/>
      <c r="B869" s="41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</row>
    <row r="870" spans="1:19" ht="15.75">
      <c r="A870" s="41"/>
      <c r="B870" s="41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</row>
    <row r="871" spans="1:19" ht="15.75">
      <c r="A871" s="41"/>
      <c r="B871" s="41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</row>
    <row r="872" spans="1:19" ht="15.75">
      <c r="A872" s="41"/>
      <c r="B872" s="41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</row>
    <row r="873" spans="1:19" ht="15.75">
      <c r="A873" s="41"/>
      <c r="B873" s="41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</row>
    <row r="874" spans="1:19" ht="15.75">
      <c r="A874" s="41"/>
      <c r="B874" s="41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</row>
    <row r="875" spans="1:19" ht="15.75">
      <c r="A875" s="41"/>
      <c r="B875" s="41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</row>
    <row r="876" spans="1:19" ht="15.75">
      <c r="A876" s="41"/>
      <c r="B876" s="41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</row>
    <row r="877" spans="1:19" ht="15.75">
      <c r="A877" s="41"/>
      <c r="B877" s="41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</row>
    <row r="878" spans="1:19" ht="15.75">
      <c r="A878" s="41"/>
      <c r="B878" s="41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</row>
    <row r="879" spans="1:19" ht="15.75">
      <c r="A879" s="41"/>
      <c r="B879" s="41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</row>
    <row r="880" spans="1:19" ht="15.75">
      <c r="A880" s="41"/>
      <c r="B880" s="41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</row>
    <row r="881" spans="1:19" ht="15.75">
      <c r="A881" s="41"/>
      <c r="B881" s="41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</row>
    <row r="882" spans="1:19" ht="15.75">
      <c r="A882" s="41"/>
      <c r="B882" s="41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</row>
    <row r="883" spans="1:19" ht="15.75">
      <c r="A883" s="41"/>
      <c r="B883" s="41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</row>
    <row r="884" spans="1:19" ht="15.75">
      <c r="A884" s="41"/>
      <c r="B884" s="41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</row>
    <row r="885" spans="1:19" ht="15.75">
      <c r="A885" s="41"/>
      <c r="B885" s="41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</row>
    <row r="886" spans="1:19" ht="15.75">
      <c r="A886" s="41"/>
      <c r="B886" s="41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</row>
    <row r="887" spans="1:19" ht="15.75">
      <c r="A887" s="41"/>
      <c r="B887" s="41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</row>
    <row r="888" spans="1:19" ht="15.75">
      <c r="A888" s="41"/>
      <c r="B888" s="41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</row>
    <row r="889" spans="1:19" ht="15.75">
      <c r="A889" s="41"/>
      <c r="B889" s="41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</row>
    <row r="890" spans="1:19" ht="15.75">
      <c r="A890" s="41"/>
      <c r="B890" s="41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</row>
    <row r="891" spans="1:19" ht="15.75">
      <c r="A891" s="41"/>
      <c r="B891" s="41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</row>
    <row r="892" spans="1:19" ht="15.75">
      <c r="A892" s="41"/>
      <c r="B892" s="41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</row>
    <row r="893" spans="1:19" ht="15.75">
      <c r="A893" s="41"/>
      <c r="B893" s="41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</row>
    <row r="894" spans="1:19" ht="15.75">
      <c r="A894" s="41"/>
      <c r="B894" s="41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</row>
    <row r="895" spans="1:19" ht="15.75">
      <c r="A895" s="41"/>
      <c r="B895" s="41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</row>
    <row r="896" spans="1:19" ht="15.75">
      <c r="A896" s="41"/>
      <c r="B896" s="41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</row>
    <row r="897" spans="1:19" ht="15.75">
      <c r="A897" s="41"/>
      <c r="B897" s="41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</row>
    <row r="898" spans="1:19" ht="15.75">
      <c r="A898" s="41"/>
      <c r="B898" s="41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</row>
    <row r="899" spans="1:19" ht="15.75">
      <c r="A899" s="41"/>
      <c r="B899" s="41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</row>
    <row r="900" spans="1:19" ht="15.75">
      <c r="A900" s="41"/>
      <c r="B900" s="41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</row>
    <row r="901" spans="1:19" ht="15.75">
      <c r="A901" s="41"/>
      <c r="B901" s="41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</row>
    <row r="902" spans="1:19" ht="15.75">
      <c r="A902" s="41"/>
      <c r="B902" s="41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</row>
    <row r="903" spans="1:19" ht="15.75">
      <c r="A903" s="41"/>
      <c r="B903" s="41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</row>
    <row r="904" spans="1:19" ht="15.75">
      <c r="A904" s="41"/>
      <c r="B904" s="41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</row>
    <row r="905" spans="1:19" ht="15.75">
      <c r="A905" s="41"/>
      <c r="B905" s="41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</row>
    <row r="906" spans="1:19" ht="15.75">
      <c r="A906" s="41"/>
      <c r="B906" s="41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</row>
    <row r="907" spans="1:19" ht="15.75">
      <c r="A907" s="41"/>
      <c r="B907" s="41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</row>
    <row r="908" spans="1:19" ht="15.75">
      <c r="A908" s="41"/>
      <c r="B908" s="41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</row>
    <row r="909" spans="1:19" ht="15.75">
      <c r="A909" s="41"/>
      <c r="B909" s="41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</row>
    <row r="910" spans="1:19" ht="15.75">
      <c r="A910" s="41"/>
      <c r="B910" s="41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</row>
    <row r="911" spans="1:19" ht="15.75">
      <c r="A911" s="41"/>
      <c r="B911" s="41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</row>
    <row r="912" spans="1:19" ht="15.75">
      <c r="A912" s="41"/>
      <c r="B912" s="41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</row>
    <row r="913" spans="1:19" ht="15.75">
      <c r="A913" s="41"/>
      <c r="B913" s="41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</row>
    <row r="914" spans="1:19" ht="15.75">
      <c r="A914" s="41"/>
      <c r="B914" s="41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</row>
    <row r="915" spans="1:19" ht="15.75">
      <c r="A915" s="41"/>
      <c r="B915" s="41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</row>
    <row r="916" spans="1:19" ht="15.75">
      <c r="A916" s="41"/>
      <c r="B916" s="41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</row>
    <row r="917" spans="1:19" ht="15.75">
      <c r="A917" s="41"/>
      <c r="B917" s="41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</row>
    <row r="918" spans="1:19" ht="15.75">
      <c r="A918" s="41"/>
      <c r="B918" s="41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</row>
    <row r="919" spans="1:19" ht="15.75">
      <c r="A919" s="41"/>
      <c r="B919" s="41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</row>
    <row r="920" spans="1:19" ht="15.75">
      <c r="A920" s="41"/>
      <c r="B920" s="41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</row>
    <row r="921" spans="1:19" ht="15.75">
      <c r="A921" s="41"/>
      <c r="B921" s="41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</row>
    <row r="922" spans="1:19" ht="15.75">
      <c r="A922" s="41"/>
      <c r="B922" s="41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</row>
    <row r="923" spans="1:19" ht="15.75">
      <c r="A923" s="41"/>
      <c r="B923" s="41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</row>
    <row r="924" spans="1:19" ht="15.75">
      <c r="A924" s="41"/>
      <c r="B924" s="41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</row>
    <row r="925" spans="1:19" ht="15.75">
      <c r="A925" s="41"/>
      <c r="B925" s="41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</row>
    <row r="926" spans="1:19" ht="15.75">
      <c r="A926" s="41"/>
      <c r="B926" s="41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</row>
    <row r="927" spans="1:19" ht="15.75">
      <c r="A927" s="41"/>
      <c r="B927" s="41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</row>
    <row r="928" spans="1:19" ht="15.75">
      <c r="A928" s="41"/>
      <c r="B928" s="41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</row>
    <row r="929" spans="1:19" ht="15.75">
      <c r="A929" s="41"/>
      <c r="B929" s="41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</row>
    <row r="930" spans="1:19" ht="15.75">
      <c r="A930" s="41"/>
      <c r="B930" s="41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</row>
    <row r="931" spans="1:19" ht="15.75">
      <c r="A931" s="41"/>
      <c r="B931" s="41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</row>
    <row r="932" spans="1:19" ht="15.75">
      <c r="A932" s="41"/>
      <c r="B932" s="41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</row>
    <row r="933" spans="1:19" ht="15.75">
      <c r="A933" s="41"/>
      <c r="B933" s="41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</row>
    <row r="934" spans="1:19" ht="15.75">
      <c r="A934" s="41"/>
      <c r="B934" s="41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</row>
    <row r="935" spans="1:19" ht="15.75">
      <c r="A935" s="41"/>
      <c r="B935" s="41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</row>
    <row r="936" spans="1:19" ht="15.75">
      <c r="A936" s="41"/>
      <c r="B936" s="41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</row>
    <row r="937" spans="1:19" ht="15.75">
      <c r="A937" s="41"/>
      <c r="B937" s="41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</row>
    <row r="938" spans="1:19" ht="15.75">
      <c r="A938" s="41"/>
      <c r="B938" s="41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</row>
    <row r="939" spans="1:19" ht="15.75">
      <c r="A939" s="41"/>
      <c r="B939" s="41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</row>
    <row r="940" spans="1:19" ht="15.75">
      <c r="A940" s="41"/>
      <c r="B940" s="41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</row>
    <row r="941" spans="1:19" ht="15.75">
      <c r="A941" s="41"/>
      <c r="B941" s="41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</row>
    <row r="942" spans="1:19" ht="15.75">
      <c r="A942" s="41"/>
      <c r="B942" s="41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</row>
    <row r="943" spans="1:19" ht="15.75">
      <c r="A943" s="41"/>
      <c r="B943" s="41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</row>
    <row r="944" spans="1:19" ht="15.75">
      <c r="A944" s="41"/>
      <c r="B944" s="41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</row>
    <row r="945" spans="1:19" ht="15.75">
      <c r="A945" s="41"/>
      <c r="B945" s="41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</row>
    <row r="946" spans="1:19" ht="15.75">
      <c r="A946" s="41"/>
      <c r="B946" s="41"/>
      <c r="C946" s="7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</row>
    <row r="947" spans="1:19" ht="15.75">
      <c r="A947" s="41"/>
      <c r="B947" s="41"/>
      <c r="C947" s="7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</row>
    <row r="948" spans="1:19" ht="15.75">
      <c r="A948" s="41"/>
      <c r="B948" s="41"/>
      <c r="C948" s="7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</row>
    <row r="949" spans="1:19" ht="15.75">
      <c r="A949" s="41"/>
      <c r="B949" s="41"/>
      <c r="C949" s="7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</row>
    <row r="950" spans="1:19" ht="15.75">
      <c r="A950" s="41"/>
      <c r="B950" s="41"/>
      <c r="C950" s="7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</row>
    <row r="951" spans="1:19" ht="15.75">
      <c r="A951" s="41"/>
      <c r="B951" s="41"/>
      <c r="C951" s="7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</row>
    <row r="952" spans="1:19" ht="15.75">
      <c r="A952" s="41"/>
      <c r="B952" s="41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</row>
    <row r="953" spans="1:19" ht="15.75">
      <c r="A953" s="41"/>
      <c r="B953" s="41"/>
      <c r="C953" s="7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</row>
    <row r="954" spans="1:19" ht="15.75">
      <c r="A954" s="41"/>
      <c r="B954" s="41"/>
      <c r="C954" s="7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</row>
    <row r="955" spans="1:19" ht="15.75">
      <c r="A955" s="41"/>
      <c r="B955" s="41"/>
      <c r="C955" s="7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</row>
    <row r="956" spans="1:19" ht="15.75">
      <c r="A956" s="41"/>
      <c r="B956" s="41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</row>
    <row r="957" spans="1:19" ht="15.75">
      <c r="A957" s="41"/>
      <c r="B957" s="41"/>
      <c r="C957" s="7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</row>
    <row r="958" spans="1:19" ht="15.75">
      <c r="A958" s="41"/>
      <c r="B958" s="41"/>
      <c r="C958" s="7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</row>
    <row r="959" spans="1:19" ht="15.75">
      <c r="A959" s="41"/>
      <c r="B959" s="41"/>
      <c r="C959" s="7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</row>
    <row r="960" spans="1:19" ht="15.75">
      <c r="A960" s="41"/>
      <c r="B960" s="41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</row>
    <row r="961" spans="1:19" ht="15.75">
      <c r="A961" s="41"/>
      <c r="B961" s="41"/>
      <c r="C961" s="7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</row>
    <row r="962" spans="1:19" ht="15.75">
      <c r="A962" s="41"/>
      <c r="B962" s="41"/>
      <c r="C962" s="7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</row>
    <row r="963" spans="1:19" ht="15.75">
      <c r="A963" s="41"/>
      <c r="B963" s="41"/>
      <c r="C963" s="7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</row>
    <row r="964" spans="1:19" ht="15.75">
      <c r="A964" s="41"/>
      <c r="B964" s="41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</row>
    <row r="965" spans="1:19" ht="15.75">
      <c r="A965" s="41"/>
      <c r="B965" s="41"/>
      <c r="C965" s="7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</row>
    <row r="966" spans="1:19" ht="15.75">
      <c r="A966" s="41"/>
      <c r="B966" s="41"/>
      <c r="C966" s="7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</row>
    <row r="967" spans="1:19" ht="15.75">
      <c r="A967" s="41"/>
      <c r="B967" s="41"/>
      <c r="C967" s="7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</row>
    <row r="968" spans="1:19" ht="15.75">
      <c r="A968" s="41"/>
      <c r="B968" s="41"/>
      <c r="C968" s="7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</row>
    <row r="969" spans="1:19" ht="15.75">
      <c r="A969" s="41"/>
      <c r="B969" s="41"/>
      <c r="C969" s="7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</row>
    <row r="970" spans="1:19" ht="15.75">
      <c r="A970" s="41"/>
      <c r="B970" s="41"/>
      <c r="C970" s="7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</row>
    <row r="971" spans="1:19" ht="15.75">
      <c r="A971" s="41"/>
      <c r="B971" s="41"/>
      <c r="C971" s="7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</row>
    <row r="972" spans="1:19" ht="15.75">
      <c r="A972" s="41"/>
      <c r="B972" s="41"/>
      <c r="C972" s="7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</row>
    <row r="973" spans="1:19" ht="15.75">
      <c r="A973" s="41"/>
      <c r="B973" s="41"/>
      <c r="C973" s="7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</row>
    <row r="974" spans="1:19" ht="15.75">
      <c r="A974" s="41"/>
      <c r="B974" s="41"/>
      <c r="C974" s="7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</row>
    <row r="975" spans="1:19" ht="15.75">
      <c r="A975" s="41"/>
      <c r="B975" s="41"/>
      <c r="C975" s="7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</row>
    <row r="976" spans="1:19" ht="15.75">
      <c r="A976" s="41"/>
      <c r="B976" s="41"/>
      <c r="C976" s="7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</row>
    <row r="977" spans="1:19" ht="15.75">
      <c r="A977" s="41"/>
      <c r="B977" s="41"/>
      <c r="C977" s="7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</row>
    <row r="978" spans="1:19" ht="15.75">
      <c r="A978" s="41"/>
      <c r="B978" s="41"/>
      <c r="C978" s="7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</row>
    <row r="979" spans="1:19" ht="15.75">
      <c r="A979" s="41"/>
      <c r="B979" s="41"/>
      <c r="C979" s="7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</row>
    <row r="980" spans="1:19" ht="15.75">
      <c r="A980" s="41"/>
      <c r="B980" s="41"/>
      <c r="C980" s="7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</row>
    <row r="981" spans="1:19" ht="15.75">
      <c r="A981" s="41"/>
      <c r="B981" s="41"/>
      <c r="C981" s="7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</row>
    <row r="982" spans="1:19" ht="15.75">
      <c r="A982" s="41"/>
      <c r="B982" s="41"/>
      <c r="C982" s="7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</row>
    <row r="983" spans="1:19" ht="15.75">
      <c r="A983" s="41"/>
      <c r="B983" s="41"/>
      <c r="C983" s="7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</row>
    <row r="984" spans="1:19" ht="15.75">
      <c r="A984" s="41"/>
      <c r="B984" s="41"/>
      <c r="C984" s="7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</row>
    <row r="985" spans="1:19" ht="15.75">
      <c r="A985" s="41"/>
      <c r="B985" s="41"/>
      <c r="C985" s="7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</row>
    <row r="986" spans="1:19" ht="15.75">
      <c r="A986" s="41"/>
      <c r="B986" s="41"/>
      <c r="C986" s="7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</row>
    <row r="987" spans="1:19" ht="15.75">
      <c r="A987" s="41"/>
      <c r="B987" s="41"/>
      <c r="C987" s="7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</row>
    <row r="988" spans="1:19" ht="15.75">
      <c r="A988" s="41"/>
      <c r="B988" s="41"/>
      <c r="C988" s="7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</row>
    <row r="989" spans="1:19" ht="15.75">
      <c r="A989" s="41"/>
      <c r="B989" s="41"/>
      <c r="C989" s="7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</row>
    <row r="990" spans="1:19" ht="15.75">
      <c r="A990" s="41"/>
      <c r="B990" s="41"/>
      <c r="C990" s="7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</row>
    <row r="991" spans="1:19" ht="15.75">
      <c r="A991" s="41"/>
      <c r="B991" s="41"/>
      <c r="C991" s="7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</row>
    <row r="992" spans="1:19" ht="15.75">
      <c r="A992" s="41"/>
      <c r="B992" s="41"/>
      <c r="C992" s="7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</row>
    <row r="993" spans="1:19" ht="15.75">
      <c r="A993" s="41"/>
      <c r="B993" s="41"/>
      <c r="C993" s="7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</row>
    <row r="994" spans="1:19" ht="15.75">
      <c r="A994" s="41"/>
      <c r="B994" s="41"/>
      <c r="C994" s="7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</row>
    <row r="995" spans="1:19" ht="15.75">
      <c r="A995" s="41"/>
      <c r="B995" s="41"/>
      <c r="C995" s="7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</row>
    <row r="996" spans="1:19" ht="15.75">
      <c r="A996" s="41"/>
      <c r="B996" s="41"/>
      <c r="C996" s="7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</row>
    <row r="997" spans="1:19" ht="15.75">
      <c r="A997" s="41"/>
      <c r="B997" s="41"/>
      <c r="C997" s="7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</row>
    <row r="998" spans="1:19" ht="15.75">
      <c r="A998" s="41"/>
      <c r="B998" s="41"/>
      <c r="C998" s="7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</row>
    <row r="999" spans="1:19" ht="15.75">
      <c r="A999" s="41"/>
      <c r="B999" s="41"/>
      <c r="C999" s="7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</row>
    <row r="1000" spans="1:19" ht="15.75">
      <c r="A1000" s="41"/>
      <c r="B1000" s="41"/>
      <c r="C1000" s="7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</row>
    <row r="1001" spans="1:19" ht="15.75">
      <c r="A1001" s="41"/>
      <c r="B1001" s="41"/>
      <c r="C1001" s="7"/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</row>
    <row r="1002" spans="1:19" ht="15.75">
      <c r="A1002" s="41"/>
      <c r="B1002" s="41"/>
      <c r="C1002" s="7"/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</row>
  </sheetData>
  <mergeCells count="1">
    <mergeCell ref="B5:C5"/>
  </mergeCells>
  <conditionalFormatting sqref="E19:E1002">
    <cfRule type="containsText" dxfId="17" priority="1" operator="containsText" text="DMT">
      <formula>NOT(ISERROR(SEARCH(("DMT"),(E19))))</formula>
    </cfRule>
  </conditionalFormatting>
  <dataValidations count="1">
    <dataValidation type="list" allowBlank="1" sqref="E2">
      <formula1>"Janv,Fev,Mar,Avr,Mai,Juin,Juil,Aout,Sept,Oct,Nov,Dec"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51"/>
  <sheetViews>
    <sheetView tabSelected="1" workbookViewId="0">
      <pane ySplit="1" topLeftCell="A2" activePane="bottomLeft" state="frozen"/>
      <selection pane="bottomLeft" activeCell="V48" sqref="V48"/>
    </sheetView>
  </sheetViews>
  <sheetFormatPr baseColWidth="10" defaultColWidth="11.25" defaultRowHeight="15" customHeight="1"/>
  <cols>
    <col min="2" max="2" width="3.75" customWidth="1"/>
    <col min="3" max="3" width="8.5" customWidth="1"/>
    <col min="5" max="5" width="7.875" customWidth="1"/>
    <col min="6" max="6" width="3.5" customWidth="1"/>
    <col min="7" max="7" width="6.375" customWidth="1"/>
    <col min="8" max="15" width="5" customWidth="1"/>
    <col min="16" max="16" width="1.625" customWidth="1"/>
    <col min="17" max="18" width="5.625" customWidth="1"/>
    <col min="19" max="19" width="12.25" bestFit="1" customWidth="1"/>
    <col min="21" max="21" width="17.25" bestFit="1" customWidth="1"/>
  </cols>
  <sheetData>
    <row r="1" spans="1:27" ht="41.25" customHeight="1"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</row>
    <row r="2" spans="1:27" ht="47.25" customHeight="1">
      <c r="D2" s="85" t="s">
        <v>96</v>
      </c>
      <c r="E2" s="186">
        <v>1</v>
      </c>
      <c r="F2" s="184"/>
      <c r="G2" s="84"/>
      <c r="I2" s="84"/>
      <c r="J2" s="84"/>
      <c r="K2" s="84"/>
      <c r="L2" s="84"/>
      <c r="M2" s="84"/>
      <c r="N2" s="84"/>
      <c r="O2" s="84"/>
      <c r="P2" s="84"/>
      <c r="Q2" s="85" t="s">
        <v>97</v>
      </c>
      <c r="R2" s="84"/>
      <c r="S2" s="84"/>
    </row>
    <row r="3" spans="1:27" ht="22.5" customHeight="1"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</row>
    <row r="4" spans="1:27" ht="15.75">
      <c r="B4" s="187" t="s">
        <v>98</v>
      </c>
      <c r="C4" s="171"/>
      <c r="D4" s="171"/>
      <c r="E4" s="171"/>
      <c r="F4" s="171"/>
      <c r="G4" s="171"/>
      <c r="H4" s="171"/>
      <c r="I4" s="171"/>
      <c r="J4" s="171"/>
      <c r="K4" s="171"/>
      <c r="L4" s="171"/>
      <c r="M4" s="171"/>
      <c r="N4" s="171"/>
      <c r="O4" s="171"/>
      <c r="P4" s="171"/>
      <c r="Q4" s="171"/>
      <c r="R4" s="171"/>
      <c r="S4" s="188"/>
    </row>
    <row r="5" spans="1:27" ht="15.75">
      <c r="B5" s="172"/>
      <c r="C5" s="173"/>
      <c r="D5" s="173"/>
      <c r="E5" s="173"/>
      <c r="F5" s="173"/>
      <c r="G5" s="173"/>
      <c r="H5" s="173"/>
      <c r="I5" s="173"/>
      <c r="J5" s="173"/>
      <c r="K5" s="173"/>
      <c r="L5" s="173"/>
      <c r="M5" s="173"/>
      <c r="N5" s="173"/>
      <c r="O5" s="173"/>
      <c r="P5" s="173"/>
      <c r="Q5" s="173"/>
      <c r="R5" s="173"/>
      <c r="S5" s="175"/>
    </row>
    <row r="6" spans="1:27" ht="15.75">
      <c r="A6" s="35"/>
    </row>
    <row r="7" spans="1:27" ht="15.75">
      <c r="C7" s="86" t="s">
        <v>99</v>
      </c>
      <c r="D7" s="87">
        <f ca="1">NOW()</f>
        <v>42892.75068784722</v>
      </c>
      <c r="J7" s="88"/>
    </row>
    <row r="8" spans="1:27" ht="15.75">
      <c r="B8" s="89"/>
    </row>
    <row r="9" spans="1:27" ht="15.75">
      <c r="C9" s="90" t="s">
        <v>100</v>
      </c>
    </row>
    <row r="10" spans="1:27" ht="15.75">
      <c r="B10" s="91"/>
      <c r="D10" s="91"/>
      <c r="E10" s="91"/>
      <c r="F10" s="91"/>
      <c r="G10" s="91"/>
      <c r="H10" s="91"/>
      <c r="I10" s="91"/>
      <c r="J10" s="91"/>
      <c r="K10" s="91"/>
      <c r="L10" s="91"/>
      <c r="M10" s="91"/>
    </row>
    <row r="11" spans="1:27" ht="15.75"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</row>
    <row r="12" spans="1:27" ht="16.5" thickBot="1">
      <c r="B12" s="33"/>
      <c r="C12" s="33"/>
      <c r="D12" s="33"/>
      <c r="E12" s="33"/>
      <c r="F12" s="33"/>
      <c r="G12" s="33"/>
      <c r="H12" s="185" t="s">
        <v>101</v>
      </c>
      <c r="I12" s="184"/>
      <c r="J12" s="184"/>
      <c r="K12" s="184"/>
      <c r="L12" s="185" t="s">
        <v>101</v>
      </c>
      <c r="M12" s="184"/>
      <c r="N12" s="184"/>
      <c r="O12" s="184"/>
    </row>
    <row r="13" spans="1:27" ht="19.5" thickBot="1">
      <c r="A13" s="92"/>
      <c r="B13" s="91"/>
      <c r="C13" s="93" t="s">
        <v>22</v>
      </c>
      <c r="D13" s="94" t="s">
        <v>106</v>
      </c>
      <c r="E13" s="93" t="s">
        <v>108</v>
      </c>
      <c r="F13" s="95" t="s">
        <v>26</v>
      </c>
      <c r="G13" s="96" t="s">
        <v>110</v>
      </c>
      <c r="H13" s="97" t="s">
        <v>111</v>
      </c>
      <c r="I13" s="98" t="s">
        <v>115</v>
      </c>
      <c r="J13" s="98" t="s">
        <v>119</v>
      </c>
      <c r="K13" s="96" t="s">
        <v>120</v>
      </c>
      <c r="L13" s="97" t="s">
        <v>111</v>
      </c>
      <c r="M13" s="98" t="s">
        <v>115</v>
      </c>
      <c r="N13" s="98" t="s">
        <v>119</v>
      </c>
      <c r="O13" s="96" t="s">
        <v>120</v>
      </c>
      <c r="P13" s="93" t="s">
        <v>121</v>
      </c>
      <c r="Q13" s="95" t="s">
        <v>122</v>
      </c>
      <c r="R13" s="96" t="s">
        <v>123</v>
      </c>
      <c r="S13" s="97" t="s">
        <v>30</v>
      </c>
      <c r="T13" s="91"/>
      <c r="U13" s="46" t="s">
        <v>27</v>
      </c>
      <c r="V13" s="91"/>
      <c r="Y13" s="92"/>
      <c r="Z13" s="92"/>
      <c r="AA13" s="92"/>
    </row>
    <row r="14" spans="1:27" ht="16.5" customHeight="1">
      <c r="A14" s="89">
        <f>IF($Q$2="Morning",14,IF($Q$2="Morning2",60,IF($Q$2="Afternoon",106,IF($Q$2="Afternoon2",152,IF($Q$2="Night",198,"")))))</f>
        <v>14</v>
      </c>
      <c r="B14" s="99">
        <v>1</v>
      </c>
      <c r="C14" s="100" t="str">
        <f t="shared" ref="C14:C45" ca="1" si="0">IF(COUNTIF(staff,INDIRECT(CELL("contents",$E$2)&amp;"!D"&amp;CELL("contents",A14 )))=1,INDIRECT(CELL("contents",$E$2)&amp;"!D"&amp;CELL("contents",A14 )),"")</f>
        <v>Clem</v>
      </c>
      <c r="D14" s="101" t="str">
        <f t="shared" ref="D14:D45" ca="1" si="1">INDIRECT(CELL("contents",$E$2)&amp;"!H"&amp;CELL("contents",A14 ))</f>
        <v>GREGORI</v>
      </c>
      <c r="E14" s="102" t="str">
        <f t="shared" ref="E14:E45" ca="1" si="2">INDIRECT(CELL("contents",$E$2)&amp;"!I"&amp;CELL("contents",A14 ))</f>
        <v>AA deep/ordi</v>
      </c>
      <c r="F14" s="103"/>
      <c r="G14" s="104" t="str">
        <f t="shared" ref="G14:G45" ca="1" si="3">INDIRECT(CELL("contents",$E$2)&amp;"!L"&amp;CELL("contents",A14 ))</f>
        <v>la</v>
      </c>
      <c r="H14" s="105"/>
      <c r="I14" s="106"/>
      <c r="J14" s="49"/>
      <c r="K14" s="74"/>
      <c r="L14" s="107"/>
      <c r="M14" s="48"/>
      <c r="N14" s="108"/>
      <c r="O14" s="109"/>
      <c r="P14" s="110"/>
      <c r="Q14" s="111" t="str">
        <f t="shared" ref="Q14:Q45" ca="1" si="4">INDIRECT(CELL("contents",$E$2)&amp;"!P"&amp;CELL("contents",A14 ))</f>
        <v>XXL / sh</v>
      </c>
      <c r="R14" s="112" t="str">
        <f t="shared" ref="R14:R45" ca="1" si="5">INDIRECT(CELL("contents",$E$2)&amp;"!Q"&amp;CELL("contents",A14 ))</f>
        <v>S</v>
      </c>
      <c r="S14" s="113" t="str">
        <f t="shared" ref="S14:S45" ca="1" si="6">INDIRECT(CELL("contents",$E$2)&amp;"!R"&amp;CELL("contents",A14 ))</f>
        <v>S/M</v>
      </c>
      <c r="U14" s="79" t="s">
        <v>54</v>
      </c>
      <c r="V14" s="35"/>
    </row>
    <row r="15" spans="1:27" ht="16.5" customHeight="1">
      <c r="A15" s="89">
        <f>IF($Q$2="Morning",15,IF($Q$2="Morning2",61,IF($Q$2="Afternoon",107,IF($Q$2="Afternoon2",153,IF($Q$2="Night",199,"")))))</f>
        <v>15</v>
      </c>
      <c r="B15" s="114">
        <v>2</v>
      </c>
      <c r="C15" s="115" t="str">
        <f t="shared" ca="1" si="0"/>
        <v/>
      </c>
      <c r="D15" s="116" t="str">
        <f t="shared" ca="1" si="1"/>
        <v>OLIVIER</v>
      </c>
      <c r="E15" s="117" t="str">
        <f t="shared" ca="1" si="2"/>
        <v>OW 3-4</v>
      </c>
      <c r="F15" s="118"/>
      <c r="G15" s="119">
        <f t="shared" ca="1" si="3"/>
        <v>0</v>
      </c>
      <c r="H15" s="120"/>
      <c r="I15" s="56"/>
      <c r="J15" s="56"/>
      <c r="K15" s="121"/>
      <c r="L15" s="122"/>
      <c r="M15" s="53"/>
      <c r="N15" s="123"/>
      <c r="O15" s="124"/>
      <c r="P15" s="125"/>
      <c r="Q15" s="126" t="str">
        <f t="shared" ca="1" si="4"/>
        <v>XXL / lg</v>
      </c>
      <c r="R15" s="127" t="str">
        <f t="shared" ca="1" si="5"/>
        <v>XXL / lg</v>
      </c>
      <c r="S15" s="128" t="str">
        <f t="shared" ca="1" si="6"/>
        <v>SCUBA ORANGE</v>
      </c>
      <c r="U15" s="79" t="s">
        <v>54</v>
      </c>
    </row>
    <row r="16" spans="1:27" ht="16.5" customHeight="1">
      <c r="A16" s="89">
        <f>IF($Q$2="Morning",16,IF($Q$2="Morning2",62,IF($Q$2="Afternoon",108,IF($Q$2="Afternoon2",154,IF($Q$2="Night",200,"")))))</f>
        <v>16</v>
      </c>
      <c r="B16" s="114">
        <v>3</v>
      </c>
      <c r="C16" s="115" t="str">
        <f t="shared" ca="1" si="0"/>
        <v/>
      </c>
      <c r="D16" s="116" t="str">
        <f t="shared" ca="1" si="1"/>
        <v>LAURIE-ANN</v>
      </c>
      <c r="E16" s="117" t="str">
        <f t="shared" ca="1" si="2"/>
        <v>OW 3-4</v>
      </c>
      <c r="F16" s="129"/>
      <c r="G16" s="119">
        <f t="shared" ca="1" si="3"/>
        <v>0</v>
      </c>
      <c r="H16" s="130"/>
      <c r="I16" s="56"/>
      <c r="J16" s="56"/>
      <c r="K16" s="81"/>
      <c r="L16" s="122"/>
      <c r="M16" s="53"/>
      <c r="N16" s="123"/>
      <c r="O16" s="124"/>
      <c r="P16" s="125"/>
      <c r="Q16" s="126" t="str">
        <f t="shared" ca="1" si="4"/>
        <v>S</v>
      </c>
      <c r="R16" s="127" t="str">
        <f t="shared" ca="1" si="5"/>
        <v>M</v>
      </c>
      <c r="S16" s="128" t="str">
        <f t="shared" ca="1" si="6"/>
        <v>S/XS</v>
      </c>
      <c r="U16" s="79" t="s">
        <v>68</v>
      </c>
    </row>
    <row r="17" spans="1:21" ht="16.5" customHeight="1">
      <c r="A17" s="89">
        <f>IF($Q$2="Morning",17,IF($Q$2="Morning2",63,IF($Q$2="Afternoon",109,IF($Q$2="Afternoon2",155,IF($Q$2="Night",201,"")))))</f>
        <v>17</v>
      </c>
      <c r="B17" s="114">
        <v>4</v>
      </c>
      <c r="C17" s="115" t="str">
        <f t="shared" ca="1" si="0"/>
        <v/>
      </c>
      <c r="D17" s="116" t="str">
        <f t="shared" ca="1" si="1"/>
        <v>ANDREAS</v>
      </c>
      <c r="E17" s="117" t="str">
        <f t="shared" ca="1" si="2"/>
        <v>OW 3-4</v>
      </c>
      <c r="F17" s="118"/>
      <c r="G17" s="119">
        <f t="shared" ca="1" si="3"/>
        <v>0</v>
      </c>
      <c r="H17" s="130"/>
      <c r="I17" s="56"/>
      <c r="J17" s="56"/>
      <c r="K17" s="81"/>
      <c r="L17" s="131"/>
      <c r="M17" s="53"/>
      <c r="N17" s="123"/>
      <c r="O17" s="124"/>
      <c r="P17" s="125"/>
      <c r="Q17" s="126" t="str">
        <f t="shared" ca="1" si="4"/>
        <v>M</v>
      </c>
      <c r="R17" s="127" t="str">
        <f t="shared" ca="1" si="5"/>
        <v>XL SHORTY</v>
      </c>
      <c r="S17" s="128" t="str">
        <f t="shared" ca="1" si="6"/>
        <v>ORANGE</v>
      </c>
      <c r="U17" s="79" t="s">
        <v>54</v>
      </c>
    </row>
    <row r="18" spans="1:21" ht="16.5" customHeight="1">
      <c r="A18" s="89">
        <f>IF($Q$2="Morning",18,IF($Q$2="Morning2",64,IF($Q$2="Afternoon",110,IF($Q$2="Afternoon2",156,IF($Q$2="Night",202,"")))))</f>
        <v>18</v>
      </c>
      <c r="B18" s="114">
        <v>5</v>
      </c>
      <c r="C18" s="115" t="str">
        <f t="shared" ca="1" si="0"/>
        <v>Mathias</v>
      </c>
      <c r="D18" s="116">
        <f t="shared" ca="1" si="1"/>
        <v>0</v>
      </c>
      <c r="E18" s="117">
        <f t="shared" ca="1" si="2"/>
        <v>0</v>
      </c>
      <c r="F18" s="118"/>
      <c r="G18" s="119">
        <f t="shared" ca="1" si="3"/>
        <v>0</v>
      </c>
      <c r="H18" s="130"/>
      <c r="I18" s="56"/>
      <c r="J18" s="56"/>
      <c r="K18" s="81"/>
      <c r="L18" s="131"/>
      <c r="M18" s="53"/>
      <c r="N18" s="123"/>
      <c r="O18" s="124"/>
      <c r="P18" s="125"/>
      <c r="Q18" s="126">
        <f t="shared" ca="1" si="4"/>
        <v>0</v>
      </c>
      <c r="R18" s="127">
        <f t="shared" ca="1" si="5"/>
        <v>0</v>
      </c>
      <c r="S18" s="128">
        <f t="shared" ca="1" si="6"/>
        <v>0</v>
      </c>
      <c r="U18" s="79"/>
    </row>
    <row r="19" spans="1:21" ht="16.5" customHeight="1">
      <c r="A19" s="89">
        <f>IF($Q$2="Morning",19,IF($Q$2="Morning2",65,IF($Q$2="Afternoon",111,IF($Q$2="Afternoon2",157,IF($Q$2="Night",203,"")))))</f>
        <v>19</v>
      </c>
      <c r="B19" s="114">
        <v>6</v>
      </c>
      <c r="C19" s="115" t="str">
        <f t="shared" ca="1" si="0"/>
        <v/>
      </c>
      <c r="D19" s="116">
        <f t="shared" ca="1" si="1"/>
        <v>0</v>
      </c>
      <c r="E19" s="117">
        <f t="shared" ca="1" si="2"/>
        <v>0</v>
      </c>
      <c r="F19" s="129"/>
      <c r="G19" s="119">
        <f t="shared" ca="1" si="3"/>
        <v>0</v>
      </c>
      <c r="H19" s="120"/>
      <c r="I19" s="56"/>
      <c r="J19" s="56"/>
      <c r="K19" s="81"/>
      <c r="L19" s="131"/>
      <c r="M19" s="53"/>
      <c r="N19" s="123"/>
      <c r="O19" s="124"/>
      <c r="P19" s="125"/>
      <c r="Q19" s="126">
        <f t="shared" ca="1" si="4"/>
        <v>0</v>
      </c>
      <c r="R19" s="127">
        <f t="shared" ca="1" si="5"/>
        <v>0</v>
      </c>
      <c r="S19" s="128">
        <f t="shared" ca="1" si="6"/>
        <v>0</v>
      </c>
      <c r="U19" s="79"/>
    </row>
    <row r="20" spans="1:21" ht="16.5" customHeight="1">
      <c r="A20" s="89">
        <f>IF($Q$2="Morning",20,IF($Q$2="Morning2",66,IF($Q$2="Afternoon",112,IF($Q$2="Afternoon2",158,IF($Q$2="Night",204,"")))))</f>
        <v>20</v>
      </c>
      <c r="B20" s="114">
        <v>7</v>
      </c>
      <c r="C20" s="115" t="str">
        <f t="shared" ca="1" si="0"/>
        <v>Nelly</v>
      </c>
      <c r="D20" s="116" t="str">
        <f t="shared" ca="1" si="1"/>
        <v>XENIA</v>
      </c>
      <c r="E20" s="117" t="str">
        <f t="shared" ca="1" si="2"/>
        <v>OW 3-4</v>
      </c>
      <c r="F20" s="118"/>
      <c r="G20" s="119">
        <f t="shared" ca="1" si="3"/>
        <v>0</v>
      </c>
      <c r="H20" s="120"/>
      <c r="I20" s="56"/>
      <c r="J20" s="56"/>
      <c r="K20" s="121"/>
      <c r="L20" s="131"/>
      <c r="M20" s="53"/>
      <c r="N20" s="123"/>
      <c r="O20" s="124"/>
      <c r="P20" s="125"/>
      <c r="Q20" s="126" t="str">
        <f t="shared" ca="1" si="4"/>
        <v>S</v>
      </c>
      <c r="R20" s="127" t="str">
        <f t="shared" ca="1" si="5"/>
        <v>M SHORTY</v>
      </c>
      <c r="S20" s="128" t="str">
        <f t="shared" ca="1" si="6"/>
        <v>SCUBA BLEU</v>
      </c>
      <c r="U20" s="79" t="s">
        <v>68</v>
      </c>
    </row>
    <row r="21" spans="1:21" ht="16.5" customHeight="1">
      <c r="A21" s="89">
        <f>IF($Q$2="Morning",21,IF($Q$2="Morning2",67,IF($Q$2="Afternoon",113,IF($Q$2="Afternoon2",159,IF($Q$2="Night",205,"")))))</f>
        <v>21</v>
      </c>
      <c r="B21" s="114">
        <v>8</v>
      </c>
      <c r="C21" s="115" t="str">
        <f t="shared" ca="1" si="0"/>
        <v/>
      </c>
      <c r="D21" s="116" t="str">
        <f t="shared" ca="1" si="1"/>
        <v>CAMILLE</v>
      </c>
      <c r="E21" s="117" t="str">
        <f t="shared" ca="1" si="2"/>
        <v>OW 3-4</v>
      </c>
      <c r="F21" s="118"/>
      <c r="G21" s="119">
        <f t="shared" ca="1" si="3"/>
        <v>0</v>
      </c>
      <c r="H21" s="120"/>
      <c r="I21" s="136"/>
      <c r="J21" s="56"/>
      <c r="K21" s="121"/>
      <c r="L21" s="131"/>
      <c r="M21" s="53"/>
      <c r="N21" s="123"/>
      <c r="O21" s="124"/>
      <c r="P21" s="125"/>
      <c r="Q21" s="126" t="str">
        <f t="shared" ca="1" si="4"/>
        <v>S</v>
      </c>
      <c r="R21" s="127" t="str">
        <f t="shared" ca="1" si="5"/>
        <v>M SHORTY</v>
      </c>
      <c r="S21" s="128" t="str">
        <f t="shared" ca="1" si="6"/>
        <v>AQUA BLEU S/M</v>
      </c>
      <c r="U21" s="79" t="s">
        <v>68</v>
      </c>
    </row>
    <row r="22" spans="1:21" ht="16.5" customHeight="1">
      <c r="A22" s="89">
        <f>IF($Q$2="Morning",22,IF($Q$2="Morning2",68,IF($Q$2="Afternoon",114,IF($Q$2="Afternoon2",160,IF($Q$2="Night",206,"")))))</f>
        <v>22</v>
      </c>
      <c r="B22" s="114">
        <v>9</v>
      </c>
      <c r="C22" s="115" t="str">
        <f t="shared" ca="1" si="0"/>
        <v/>
      </c>
      <c r="D22" s="116" t="str">
        <f t="shared" ca="1" si="1"/>
        <v>THIBAULT</v>
      </c>
      <c r="E22" s="117" t="str">
        <f t="shared" ca="1" si="2"/>
        <v>AA deep/ordi</v>
      </c>
      <c r="F22" s="118"/>
      <c r="G22" s="119">
        <f t="shared" ca="1" si="3"/>
        <v>0</v>
      </c>
      <c r="H22" s="139"/>
      <c r="I22" s="136"/>
      <c r="J22" s="56"/>
      <c r="K22" s="81"/>
      <c r="L22" s="131"/>
      <c r="M22" s="53"/>
      <c r="N22" s="123"/>
      <c r="O22" s="124"/>
      <c r="P22" s="125"/>
      <c r="Q22" s="126" t="str">
        <f t="shared" ca="1" si="4"/>
        <v>S</v>
      </c>
      <c r="R22" s="127" t="str">
        <f t="shared" ca="1" si="5"/>
        <v>M</v>
      </c>
      <c r="S22" s="128" t="str">
        <f t="shared" ca="1" si="6"/>
        <v>ORANGE</v>
      </c>
      <c r="U22" s="79" t="s">
        <v>84</v>
      </c>
    </row>
    <row r="23" spans="1:21" ht="16.5" customHeight="1">
      <c r="A23" s="89">
        <f>IF($Q$2="Morning",23,IF($Q$2="Morning2",69,IF($Q$2="Afternoon",115,IF($Q$2="Afternoon2",161,IF($Q$2="Night",207,"")))))</f>
        <v>23</v>
      </c>
      <c r="B23" s="114">
        <v>10</v>
      </c>
      <c r="C23" s="115" t="str">
        <f t="shared" ca="1" si="0"/>
        <v>Greg Dam</v>
      </c>
      <c r="D23" s="116">
        <f t="shared" ca="1" si="1"/>
        <v>0</v>
      </c>
      <c r="E23" s="117">
        <f t="shared" ca="1" si="2"/>
        <v>0</v>
      </c>
      <c r="F23" s="118"/>
      <c r="G23" s="119">
        <f t="shared" ca="1" si="3"/>
        <v>0</v>
      </c>
      <c r="H23" s="120"/>
      <c r="I23" s="136"/>
      <c r="J23" s="56"/>
      <c r="K23" s="81"/>
      <c r="L23" s="131"/>
      <c r="M23" s="53"/>
      <c r="N23" s="123"/>
      <c r="O23" s="124"/>
      <c r="P23" s="125"/>
      <c r="Q23" s="126">
        <f t="shared" ca="1" si="4"/>
        <v>0</v>
      </c>
      <c r="R23" s="127">
        <f t="shared" ca="1" si="5"/>
        <v>0</v>
      </c>
      <c r="S23" s="128">
        <f t="shared" ca="1" si="6"/>
        <v>0</v>
      </c>
      <c r="U23" s="79"/>
    </row>
    <row r="24" spans="1:21" ht="16.5" customHeight="1">
      <c r="A24" s="89">
        <f>IF($Q$2="Morning",24,IF($Q$2="Morning2",70,IF($Q$2="Afternoon",116,IF($Q$2="Afternoon2",162,IF($Q$2="Night",208,"")))))</f>
        <v>24</v>
      </c>
      <c r="B24" s="114">
        <v>11</v>
      </c>
      <c r="C24" s="115" t="str">
        <f t="shared" ca="1" si="0"/>
        <v/>
      </c>
      <c r="D24" s="116" t="str">
        <f t="shared" ca="1" si="1"/>
        <v>CAMILLA</v>
      </c>
      <c r="E24" s="117" t="str">
        <f t="shared" ca="1" si="2"/>
        <v xml:space="preserve">FD AA </v>
      </c>
      <c r="F24" s="118"/>
      <c r="G24" s="119">
        <f t="shared" ca="1" si="3"/>
        <v>0</v>
      </c>
      <c r="H24" s="120"/>
      <c r="I24" s="136"/>
      <c r="J24" s="56"/>
      <c r="K24" s="81"/>
      <c r="L24" s="131"/>
      <c r="M24" s="53"/>
      <c r="N24" s="123"/>
      <c r="O24" s="124"/>
      <c r="P24" s="125"/>
      <c r="Q24" s="126" t="str">
        <f t="shared" ca="1" si="4"/>
        <v>XS</v>
      </c>
      <c r="R24" s="127" t="str">
        <f t="shared" ca="1" si="5"/>
        <v>XS SH</v>
      </c>
      <c r="S24" s="128" t="str">
        <f t="shared" ca="1" si="6"/>
        <v>BLUE</v>
      </c>
      <c r="U24" s="79" t="s">
        <v>90</v>
      </c>
    </row>
    <row r="25" spans="1:21" ht="16.5" customHeight="1">
      <c r="A25" s="89">
        <f>IF($Q$2="Morning",25,IF($Q$2="Morning2",71,IF($Q$2="Afternoon",117,IF($Q$2="Afternoon2",163,IF($Q$2="Night",209,"")))))</f>
        <v>25</v>
      </c>
      <c r="B25" s="114">
        <v>12</v>
      </c>
      <c r="C25" s="115" t="str">
        <f t="shared" ca="1" si="0"/>
        <v/>
      </c>
      <c r="D25" s="116" t="str">
        <f t="shared" ca="1" si="1"/>
        <v>STEVE</v>
      </c>
      <c r="E25" s="117" t="str">
        <f t="shared" ca="1" si="2"/>
        <v xml:space="preserve">FD AA </v>
      </c>
      <c r="F25" s="118"/>
      <c r="G25" s="119">
        <f t="shared" ca="1" si="3"/>
        <v>0</v>
      </c>
      <c r="H25" s="120"/>
      <c r="I25" s="136"/>
      <c r="J25" s="56"/>
      <c r="K25" s="81"/>
      <c r="L25" s="131"/>
      <c r="M25" s="53"/>
      <c r="N25" s="123"/>
      <c r="O25" s="124"/>
      <c r="P25" s="125"/>
      <c r="Q25" s="126" t="str">
        <f t="shared" ca="1" si="4"/>
        <v>S</v>
      </c>
      <c r="R25" s="127" t="str">
        <f t="shared" ca="1" si="5"/>
        <v>M SH</v>
      </c>
      <c r="S25" s="128" t="str">
        <f t="shared" ca="1" si="6"/>
        <v>M/L - AQUA</v>
      </c>
      <c r="U25" s="79" t="s">
        <v>90</v>
      </c>
    </row>
    <row r="26" spans="1:21" ht="16.5" customHeight="1">
      <c r="A26" s="89">
        <f>IF($Q$2="Morning",26,IF($Q$2="Morning2",72,IF($Q$2="Afternoon",118,IF($Q$2="Afternoon2",164,IF($Q$2="Night",210,"")))))</f>
        <v>26</v>
      </c>
      <c r="B26" s="114">
        <v>13</v>
      </c>
      <c r="C26" s="115" t="str">
        <f t="shared" ca="1" si="0"/>
        <v/>
      </c>
      <c r="D26" s="116">
        <f t="shared" ca="1" si="1"/>
        <v>0</v>
      </c>
      <c r="E26" s="117">
        <f t="shared" ca="1" si="2"/>
        <v>0</v>
      </c>
      <c r="F26" s="118"/>
      <c r="G26" s="119">
        <f t="shared" ca="1" si="3"/>
        <v>0</v>
      </c>
      <c r="H26" s="120"/>
      <c r="I26" s="136"/>
      <c r="J26" s="56"/>
      <c r="K26" s="81"/>
      <c r="L26" s="120"/>
      <c r="M26" s="53"/>
      <c r="N26" s="123"/>
      <c r="O26" s="124"/>
      <c r="P26" s="125"/>
      <c r="Q26" s="126">
        <f t="shared" ca="1" si="4"/>
        <v>0</v>
      </c>
      <c r="R26" s="127">
        <f t="shared" ca="1" si="5"/>
        <v>0</v>
      </c>
      <c r="S26" s="128">
        <f t="shared" ca="1" si="6"/>
        <v>0</v>
      </c>
      <c r="U26" s="78"/>
    </row>
    <row r="27" spans="1:21" ht="16.5" customHeight="1">
      <c r="A27" s="89">
        <f>IF($Q$2="Morning",27,IF($Q$2="Morning2",73,IF($Q$2="Afternoon",119,IF($Q$2="Afternoon2",165,IF($Q$2="Night",211,"")))))</f>
        <v>27</v>
      </c>
      <c r="B27" s="114">
        <v>14</v>
      </c>
      <c r="C27" s="115" t="str">
        <f t="shared" ca="1" si="0"/>
        <v>MARC</v>
      </c>
      <c r="D27" s="116" t="str">
        <f t="shared" ca="1" si="1"/>
        <v>MAC-GUIL</v>
      </c>
      <c r="E27" s="117" t="str">
        <f t="shared" ca="1" si="2"/>
        <v>NIV 3</v>
      </c>
      <c r="F27" s="118"/>
      <c r="G27" s="119" t="str">
        <f t="shared" ca="1" si="3"/>
        <v>FKD 115</v>
      </c>
      <c r="H27" s="120"/>
      <c r="I27" s="136"/>
      <c r="J27" s="56"/>
      <c r="K27" s="145"/>
      <c r="L27" s="131"/>
      <c r="M27" s="53"/>
      <c r="N27" s="123"/>
      <c r="O27" s="124"/>
      <c r="P27" s="125"/>
      <c r="Q27" s="126" t="str">
        <f t="shared" ca="1" si="4"/>
        <v>OWN</v>
      </c>
      <c r="R27" s="127" t="str">
        <f t="shared" ca="1" si="5"/>
        <v>OWN</v>
      </c>
      <c r="S27" s="128" t="str">
        <f t="shared" ca="1" si="6"/>
        <v>OWN</v>
      </c>
      <c r="U27" s="79" t="s">
        <v>54</v>
      </c>
    </row>
    <row r="28" spans="1:21" ht="16.5" customHeight="1">
      <c r="A28" s="89">
        <f>IF($Q$2="Morning",28,IF($Q$2="Morning2",74,IF($Q$2="Afternoon",120,IF($Q$2="Afternoon2",166,IF($Q$2="Night",212,"")))))</f>
        <v>28</v>
      </c>
      <c r="B28" s="114">
        <v>15</v>
      </c>
      <c r="C28" s="115" t="str">
        <f t="shared" ca="1" si="0"/>
        <v/>
      </c>
      <c r="D28" s="116" t="str">
        <f t="shared" ca="1" si="1"/>
        <v>BERNARD</v>
      </c>
      <c r="E28" s="117" t="str">
        <f t="shared" ca="1" si="2"/>
        <v>BEES 1</v>
      </c>
      <c r="F28" s="118"/>
      <c r="G28" s="119" t="str">
        <f t="shared" ca="1" si="3"/>
        <v>FKD 125</v>
      </c>
      <c r="H28" s="120"/>
      <c r="I28" s="136"/>
      <c r="J28" s="56"/>
      <c r="K28" s="145"/>
      <c r="L28" s="131"/>
      <c r="M28" s="53"/>
      <c r="N28" s="123"/>
      <c r="O28" s="124"/>
      <c r="P28" s="125"/>
      <c r="Q28" s="126" t="str">
        <f t="shared" ca="1" si="4"/>
        <v>L</v>
      </c>
      <c r="R28" s="127" t="str">
        <f t="shared" ca="1" si="5"/>
        <v>XL</v>
      </c>
      <c r="S28" s="128" t="str">
        <f t="shared" ca="1" si="6"/>
        <v>OWN</v>
      </c>
      <c r="U28" s="79" t="s">
        <v>54</v>
      </c>
    </row>
    <row r="29" spans="1:21" ht="16.5" customHeight="1">
      <c r="A29" s="89">
        <f>IF($Q$2="Morning",29,IF($Q$2="Morning2",75,IF($Q$2="Afternoon",121,IF($Q$2="Afternoon2",167,IF($Q$2="Night",212,"")))))</f>
        <v>29</v>
      </c>
      <c r="B29" s="114">
        <v>16</v>
      </c>
      <c r="C29" s="115" t="str">
        <f t="shared" ca="1" si="0"/>
        <v/>
      </c>
      <c r="D29" s="116" t="str">
        <f t="shared" ca="1" si="1"/>
        <v>PIERRE</v>
      </c>
      <c r="E29" s="117" t="str">
        <f t="shared" ca="1" si="2"/>
        <v>E2</v>
      </c>
      <c r="F29" s="118"/>
      <c r="G29" s="119" t="str">
        <f t="shared" ca="1" si="3"/>
        <v>FKD 126</v>
      </c>
      <c r="H29" s="120"/>
      <c r="I29" s="136"/>
      <c r="J29" s="56"/>
      <c r="K29" s="145"/>
      <c r="L29" s="131"/>
      <c r="M29" s="53"/>
      <c r="N29" s="123"/>
      <c r="O29" s="124"/>
      <c r="P29" s="125"/>
      <c r="Q29" s="126" t="str">
        <f t="shared" ca="1" si="4"/>
        <v>L</v>
      </c>
      <c r="R29" s="127" t="str">
        <f t="shared" ca="1" si="5"/>
        <v>XL</v>
      </c>
      <c r="S29" s="128" t="str">
        <f t="shared" ca="1" si="6"/>
        <v>ORANGE</v>
      </c>
      <c r="U29" s="79" t="s">
        <v>54</v>
      </c>
    </row>
    <row r="30" spans="1:21" ht="16.5" customHeight="1">
      <c r="A30" s="89">
        <f>IF($Q$2="Morning",30,IF($Q$2="Morning2",76,IF($Q$2="Afternoon",122,IF($Q$2="Afternoon2",168,IF($Q$2="Night",213,"")))))</f>
        <v>30</v>
      </c>
      <c r="B30" s="114">
        <v>17</v>
      </c>
      <c r="C30" s="115" t="str">
        <f t="shared" ca="1" si="0"/>
        <v/>
      </c>
      <c r="D30" s="116" t="str">
        <f t="shared" ca="1" si="1"/>
        <v>JULIEN</v>
      </c>
      <c r="E30" s="117" t="str">
        <f t="shared" ca="1" si="2"/>
        <v>NIV 2</v>
      </c>
      <c r="F30" s="118"/>
      <c r="G30" s="119" t="str">
        <f t="shared" ca="1" si="3"/>
        <v>FKD 107</v>
      </c>
      <c r="H30" s="120"/>
      <c r="I30" s="136"/>
      <c r="J30" s="56"/>
      <c r="K30" s="145"/>
      <c r="L30" s="131"/>
      <c r="M30" s="53"/>
      <c r="N30" s="123"/>
      <c r="O30" s="124"/>
      <c r="P30" s="125"/>
      <c r="Q30" s="126" t="str">
        <f t="shared" ca="1" si="4"/>
        <v>OWN</v>
      </c>
      <c r="R30" s="127" t="str">
        <f t="shared" ca="1" si="5"/>
        <v>OWN</v>
      </c>
      <c r="S30" s="128" t="str">
        <f t="shared" ca="1" si="6"/>
        <v>OWN</v>
      </c>
      <c r="U30" s="79" t="s">
        <v>54</v>
      </c>
    </row>
    <row r="31" spans="1:21" ht="16.5" customHeight="1">
      <c r="A31" s="89">
        <f>IF($Q$2="Morning",31,IF($Q$2="Morning2",77,IF($Q$2="Afternoon",123,IF($Q$2="Afternoon2",169,IF($Q$2="Night",214,"")))))</f>
        <v>31</v>
      </c>
      <c r="B31" s="114">
        <v>18</v>
      </c>
      <c r="C31" s="115" t="str">
        <f t="shared" ca="1" si="0"/>
        <v/>
      </c>
      <c r="D31" s="116">
        <f t="shared" ca="1" si="1"/>
        <v>0</v>
      </c>
      <c r="E31" s="117">
        <f t="shared" ca="1" si="2"/>
        <v>0</v>
      </c>
      <c r="F31" s="118"/>
      <c r="G31" s="119">
        <f t="shared" ca="1" si="3"/>
        <v>0</v>
      </c>
      <c r="H31" s="120"/>
      <c r="I31" s="78"/>
      <c r="J31" s="56"/>
      <c r="K31" s="145"/>
      <c r="L31" s="131"/>
      <c r="M31" s="53"/>
      <c r="N31" s="123"/>
      <c r="O31" s="124"/>
      <c r="P31" s="125"/>
      <c r="Q31" s="126">
        <f t="shared" ca="1" si="4"/>
        <v>0</v>
      </c>
      <c r="R31" s="127">
        <f t="shared" ca="1" si="5"/>
        <v>0</v>
      </c>
      <c r="S31" s="128">
        <f t="shared" ca="1" si="6"/>
        <v>0</v>
      </c>
      <c r="U31" s="79"/>
    </row>
    <row r="32" spans="1:21" ht="16.5" customHeight="1">
      <c r="A32" s="89">
        <f>IF($Q$2="Morning",32,IF($Q$2="Morning2",78,IF($Q$2="Afternoon",124,IF($Q$2="Afternoon2",170,IF($Q$2="Night",215,"")))))</f>
        <v>32</v>
      </c>
      <c r="B32" s="114">
        <v>19</v>
      </c>
      <c r="C32" s="115" t="str">
        <f t="shared" ca="1" si="0"/>
        <v>REMI</v>
      </c>
      <c r="D32" s="116" t="str">
        <f t="shared" ca="1" si="1"/>
        <v>EDDIE</v>
      </c>
      <c r="E32" s="117" t="str">
        <f t="shared" ca="1" si="2"/>
        <v>NIV 4</v>
      </c>
      <c r="F32" s="118"/>
      <c r="G32" s="119" t="str">
        <f t="shared" ca="1" si="3"/>
        <v>FKD 123</v>
      </c>
      <c r="H32" s="120"/>
      <c r="I32" s="56"/>
      <c r="J32" s="56"/>
      <c r="K32" s="145"/>
      <c r="L32" s="131"/>
      <c r="M32" s="53"/>
      <c r="N32" s="123"/>
      <c r="O32" s="124"/>
      <c r="P32" s="125"/>
      <c r="Q32" s="126" t="str">
        <f t="shared" ca="1" si="4"/>
        <v>M</v>
      </c>
      <c r="R32" s="127" t="str">
        <f t="shared" ca="1" si="5"/>
        <v>OWN</v>
      </c>
      <c r="S32" s="128" t="str">
        <f t="shared" ca="1" si="6"/>
        <v>OWN</v>
      </c>
      <c r="U32" s="79" t="s">
        <v>54</v>
      </c>
    </row>
    <row r="33" spans="1:21" ht="16.5" customHeight="1">
      <c r="A33" s="89">
        <f>IF($Q$2="Morning",33,IF($Q$2="Morning2",79,IF($Q$2="Afternoon",125,IF($Q$2="Afternoon2",171,IF($Q$2="Night",216,"")))))</f>
        <v>33</v>
      </c>
      <c r="B33" s="114">
        <v>20</v>
      </c>
      <c r="C33" s="115" t="str">
        <f t="shared" ca="1" si="0"/>
        <v>REMI</v>
      </c>
      <c r="D33" s="116" t="str">
        <f t="shared" ca="1" si="1"/>
        <v>EDDIE</v>
      </c>
      <c r="E33" s="117" t="str">
        <f t="shared" ca="1" si="2"/>
        <v>NIV 4</v>
      </c>
      <c r="F33" s="118"/>
      <c r="G33" s="119" t="str">
        <f t="shared" ca="1" si="3"/>
        <v>FKD 123</v>
      </c>
      <c r="H33" s="120"/>
      <c r="I33" s="56"/>
      <c r="J33" s="56"/>
      <c r="K33" s="145"/>
      <c r="L33" s="131"/>
      <c r="M33" s="53"/>
      <c r="N33" s="123"/>
      <c r="O33" s="124"/>
      <c r="P33" s="125"/>
      <c r="Q33" s="126" t="str">
        <f t="shared" ca="1" si="4"/>
        <v>M</v>
      </c>
      <c r="R33" s="127" t="str">
        <f t="shared" ca="1" si="5"/>
        <v>OWN</v>
      </c>
      <c r="S33" s="128" t="str">
        <f t="shared" ca="1" si="6"/>
        <v>OWN</v>
      </c>
      <c r="U33" s="79" t="s">
        <v>54</v>
      </c>
    </row>
    <row r="34" spans="1:21" ht="16.5" customHeight="1">
      <c r="A34" s="89">
        <f>IF($Q$2="Morning",34,IF($Q$2="Morning2",80,IF($Q$2="Afternoon",126,IF($Q$2="Afternoon2",172,IF($Q$2="Night",217,"")))))</f>
        <v>34</v>
      </c>
      <c r="B34" s="114">
        <v>21</v>
      </c>
      <c r="C34" s="115" t="str">
        <f t="shared" ca="1" si="0"/>
        <v/>
      </c>
      <c r="D34" s="116" t="str">
        <f t="shared" ca="1" si="1"/>
        <v>VICTOR</v>
      </c>
      <c r="E34" s="117" t="str">
        <f t="shared" ca="1" si="2"/>
        <v>NIV 3</v>
      </c>
      <c r="F34" s="118"/>
      <c r="G34" s="119" t="str">
        <f t="shared" ca="1" si="3"/>
        <v>FKD 112</v>
      </c>
      <c r="H34" s="120"/>
      <c r="I34" s="56"/>
      <c r="J34" s="56"/>
      <c r="K34" s="145"/>
      <c r="L34" s="131"/>
      <c r="M34" s="53"/>
      <c r="N34" s="123"/>
      <c r="O34" s="124"/>
      <c r="P34" s="125"/>
      <c r="Q34" s="126" t="str">
        <f t="shared" ca="1" si="4"/>
        <v>OWN</v>
      </c>
      <c r="R34" s="127" t="str">
        <f t="shared" ca="1" si="5"/>
        <v>OWN</v>
      </c>
      <c r="S34" s="128" t="str">
        <f t="shared" ca="1" si="6"/>
        <v>OWN</v>
      </c>
      <c r="U34" s="79" t="s">
        <v>54</v>
      </c>
    </row>
    <row r="35" spans="1:21" ht="16.5" customHeight="1">
      <c r="A35" s="89">
        <f>IF($Q$2="Morning",35,IF($Q$2="Morning2",81,IF($Q$2="Afternoon",127,IF($Q$2="Afternoon2",173,IF($Q$2="Night",218,"")))))</f>
        <v>35</v>
      </c>
      <c r="B35" s="114">
        <v>22</v>
      </c>
      <c r="C35" s="115" t="str">
        <f t="shared" ca="1" si="0"/>
        <v/>
      </c>
      <c r="D35" s="116" t="str">
        <f t="shared" ca="1" si="1"/>
        <v>PASCAL</v>
      </c>
      <c r="E35" s="117" t="str">
        <f t="shared" ca="1" si="2"/>
        <v>NIV 3</v>
      </c>
      <c r="F35" s="118"/>
      <c r="G35" s="119" t="str">
        <f t="shared" ca="1" si="3"/>
        <v>FKD 111</v>
      </c>
      <c r="H35" s="120"/>
      <c r="I35" s="56"/>
      <c r="J35" s="56"/>
      <c r="K35" s="145"/>
      <c r="L35" s="131"/>
      <c r="M35" s="53"/>
      <c r="N35" s="123"/>
      <c r="O35" s="124"/>
      <c r="P35" s="125"/>
      <c r="Q35" s="126" t="str">
        <f t="shared" ca="1" si="4"/>
        <v>M</v>
      </c>
      <c r="R35" s="127" t="str">
        <f t="shared" ca="1" si="5"/>
        <v>OWN</v>
      </c>
      <c r="S35" s="128" t="str">
        <f t="shared" ca="1" si="6"/>
        <v>OWN</v>
      </c>
      <c r="U35" s="79" t="s">
        <v>54</v>
      </c>
    </row>
    <row r="36" spans="1:21" ht="16.5" customHeight="1">
      <c r="A36" s="89">
        <f>IF($Q$2="Morning",36,IF($Q$2="Morning2",82,IF($Q$2="Afternoon",128,IF($Q$2="Afternoon2",174,IF($Q$2="Night",219,"")))))</f>
        <v>36</v>
      </c>
      <c r="B36" s="114">
        <v>23</v>
      </c>
      <c r="C36" s="115" t="str">
        <f t="shared" ca="1" si="0"/>
        <v/>
      </c>
      <c r="D36" s="116" t="str">
        <f t="shared" ca="1" si="1"/>
        <v>PHILIPPE</v>
      </c>
      <c r="E36" s="117" t="str">
        <f t="shared" ca="1" si="2"/>
        <v>N4-E2</v>
      </c>
      <c r="F36" s="118"/>
      <c r="G36" s="119" t="str">
        <f t="shared" ca="1" si="3"/>
        <v>FKD 103</v>
      </c>
      <c r="H36" s="120"/>
      <c r="I36" s="78"/>
      <c r="J36" s="56"/>
      <c r="K36" s="145"/>
      <c r="L36" s="131"/>
      <c r="M36" s="53"/>
      <c r="N36" s="123"/>
      <c r="O36" s="124"/>
      <c r="P36" s="125"/>
      <c r="Q36" s="126" t="str">
        <f t="shared" ca="1" si="4"/>
        <v>L</v>
      </c>
      <c r="R36" s="127" t="str">
        <f t="shared" ca="1" si="5"/>
        <v>XL</v>
      </c>
      <c r="S36" s="128" t="str">
        <f t="shared" ca="1" si="6"/>
        <v>XL AQUA</v>
      </c>
      <c r="U36" s="79" t="s">
        <v>54</v>
      </c>
    </row>
    <row r="37" spans="1:21" ht="16.5" customHeight="1">
      <c r="A37" s="89">
        <f>IF($Q$2="Morning",37,IF($Q$2="Morning2",83,IF($Q$2="Afternoon",129,IF($Q$2="Afternoon2",175,IF($Q$2="Night",220,"")))))</f>
        <v>37</v>
      </c>
      <c r="B37" s="114">
        <v>24</v>
      </c>
      <c r="C37" s="115" t="str">
        <f t="shared" ca="1" si="0"/>
        <v/>
      </c>
      <c r="D37" s="116">
        <f t="shared" ca="1" si="1"/>
        <v>0</v>
      </c>
      <c r="E37" s="117">
        <f t="shared" ca="1" si="2"/>
        <v>0</v>
      </c>
      <c r="F37" s="118"/>
      <c r="G37" s="119">
        <f t="shared" ca="1" si="3"/>
        <v>0</v>
      </c>
      <c r="H37" s="120"/>
      <c r="I37" s="56"/>
      <c r="J37" s="56"/>
      <c r="K37" s="145"/>
      <c r="L37" s="131"/>
      <c r="M37" s="53"/>
      <c r="N37" s="123"/>
      <c r="O37" s="124"/>
      <c r="P37" s="125"/>
      <c r="Q37" s="126">
        <f t="shared" ca="1" si="4"/>
        <v>0</v>
      </c>
      <c r="R37" s="127">
        <f t="shared" ca="1" si="5"/>
        <v>0</v>
      </c>
      <c r="S37" s="128">
        <f t="shared" ca="1" si="6"/>
        <v>0</v>
      </c>
      <c r="U37" s="79"/>
    </row>
    <row r="38" spans="1:21" ht="16.5" customHeight="1">
      <c r="A38" s="89">
        <f>IF($Q$2="Morning",38,IF($Q$2="Morning2",84,IF($Q$2="Afternoon",130,IF($Q$2="Afternoon2",176,IF($Q$2="Night",221,"")))))</f>
        <v>38</v>
      </c>
      <c r="B38" s="114">
        <v>25</v>
      </c>
      <c r="C38" s="115" t="str">
        <f t="shared" ca="1" si="0"/>
        <v/>
      </c>
      <c r="D38" s="116" t="str">
        <f t="shared" ca="1" si="1"/>
        <v>GILLES</v>
      </c>
      <c r="E38" s="117" t="str">
        <f t="shared" ca="1" si="2"/>
        <v>NIV 1</v>
      </c>
      <c r="F38" s="118"/>
      <c r="G38" s="119" t="str">
        <f t="shared" ca="1" si="3"/>
        <v>FKD 104</v>
      </c>
      <c r="H38" s="120"/>
      <c r="I38" s="56"/>
      <c r="J38" s="56"/>
      <c r="K38" s="145"/>
      <c r="L38" s="131"/>
      <c r="M38" s="53"/>
      <c r="N38" s="123"/>
      <c r="O38" s="124"/>
      <c r="P38" s="125"/>
      <c r="Q38" s="126" t="str">
        <f t="shared" ca="1" si="4"/>
        <v>M</v>
      </c>
      <c r="R38" s="127" t="str">
        <f t="shared" ca="1" si="5"/>
        <v>L</v>
      </c>
      <c r="S38" s="128" t="str">
        <f t="shared" ca="1" si="6"/>
        <v>ORANGE</v>
      </c>
      <c r="U38" s="79" t="s">
        <v>54</v>
      </c>
    </row>
    <row r="39" spans="1:21" ht="16.5" customHeight="1">
      <c r="A39" s="89">
        <f>IF($Q$2="Morning",39,IF($Q$2="Morning2",85,IF($Q$2="Afternoon",131,IF($Q$2="Afternoon2",177,IF($Q$2="Night",222,"")))))</f>
        <v>39</v>
      </c>
      <c r="B39" s="114">
        <v>26</v>
      </c>
      <c r="C39" s="115" t="str">
        <f t="shared" ca="1" si="0"/>
        <v/>
      </c>
      <c r="D39" s="116" t="str">
        <f t="shared" ca="1" si="1"/>
        <v>BRUNO</v>
      </c>
      <c r="E39" s="117" t="str">
        <f t="shared" ca="1" si="2"/>
        <v>NIV 1</v>
      </c>
      <c r="F39" s="118"/>
      <c r="G39" s="119" t="str">
        <f t="shared" ca="1" si="3"/>
        <v>FKD 114</v>
      </c>
      <c r="H39" s="120"/>
      <c r="I39" s="56"/>
      <c r="J39" s="56"/>
      <c r="K39" s="145"/>
      <c r="L39" s="131"/>
      <c r="M39" s="53"/>
      <c r="N39" s="123"/>
      <c r="O39" s="124"/>
      <c r="P39" s="125"/>
      <c r="Q39" s="126" t="str">
        <f t="shared" ca="1" si="4"/>
        <v>M</v>
      </c>
      <c r="R39" s="127" t="str">
        <f t="shared" ca="1" si="5"/>
        <v>L</v>
      </c>
      <c r="S39" s="128" t="str">
        <f t="shared" ca="1" si="6"/>
        <v>ORANGE</v>
      </c>
      <c r="U39" s="79" t="s">
        <v>54</v>
      </c>
    </row>
    <row r="40" spans="1:21" ht="16.5" customHeight="1">
      <c r="A40" s="89">
        <f>IF($Q$2="Morning",40,IF($Q$2="Morning2",86,IF($Q$2="Afternoon",132,IF($Q$2="Afternoon2",178,IF($Q$2="Night",223,"")))))</f>
        <v>40</v>
      </c>
      <c r="B40" s="114">
        <v>27</v>
      </c>
      <c r="C40" s="115" t="str">
        <f t="shared" ca="1" si="0"/>
        <v/>
      </c>
      <c r="D40" s="116">
        <f t="shared" ca="1" si="1"/>
        <v>0</v>
      </c>
      <c r="E40" s="117">
        <f t="shared" ca="1" si="2"/>
        <v>0</v>
      </c>
      <c r="F40" s="118"/>
      <c r="G40" s="119">
        <f t="shared" ca="1" si="3"/>
        <v>0</v>
      </c>
      <c r="H40" s="120"/>
      <c r="I40" s="56"/>
      <c r="J40" s="56"/>
      <c r="K40" s="81"/>
      <c r="L40" s="120"/>
      <c r="M40" s="53"/>
      <c r="N40" s="123"/>
      <c r="O40" s="124"/>
      <c r="P40" s="125"/>
      <c r="Q40" s="126">
        <f t="shared" ca="1" si="4"/>
        <v>0</v>
      </c>
      <c r="R40" s="127">
        <f t="shared" ca="1" si="5"/>
        <v>0</v>
      </c>
      <c r="S40" s="128">
        <f t="shared" ca="1" si="6"/>
        <v>0</v>
      </c>
      <c r="U40" s="78"/>
    </row>
    <row r="41" spans="1:21" ht="16.5" customHeight="1">
      <c r="A41" s="89">
        <f>IF($Q$2="Morning",41,IF($Q$2="Morning2",87,IF($Q$2="Afternoon",133,IF($Q$2="Afternoon2",179,IF($Q$2="Night",224,"")))))</f>
        <v>41</v>
      </c>
      <c r="B41" s="114">
        <v>28</v>
      </c>
      <c r="C41" s="115" t="str">
        <f t="shared" ca="1" si="0"/>
        <v/>
      </c>
      <c r="D41" s="116">
        <f t="shared" ca="1" si="1"/>
        <v>0</v>
      </c>
      <c r="E41" s="117">
        <f t="shared" ca="1" si="2"/>
        <v>0</v>
      </c>
      <c r="F41" s="118"/>
      <c r="G41" s="119">
        <f t="shared" ca="1" si="3"/>
        <v>0</v>
      </c>
      <c r="H41" s="120"/>
      <c r="I41" s="56"/>
      <c r="J41" s="56"/>
      <c r="K41" s="81"/>
      <c r="L41" s="120"/>
      <c r="M41" s="79"/>
      <c r="N41" s="123"/>
      <c r="O41" s="124"/>
      <c r="P41" s="125"/>
      <c r="Q41" s="126">
        <f t="shared" ca="1" si="4"/>
        <v>0</v>
      </c>
      <c r="R41" s="127">
        <f t="shared" ca="1" si="5"/>
        <v>0</v>
      </c>
      <c r="S41" s="128">
        <f t="shared" ca="1" si="6"/>
        <v>0</v>
      </c>
      <c r="U41" s="78"/>
    </row>
    <row r="42" spans="1:21" ht="16.5" customHeight="1">
      <c r="A42" s="89">
        <f>IF($Q$2="Morning",42,IF($Q$2="Morning2",88,IF($Q$2="Afternoon",134,IF($Q$2="Afternoon2",180,IF($Q$2="Night",225,"")))))</f>
        <v>42</v>
      </c>
      <c r="B42" s="114">
        <v>29</v>
      </c>
      <c r="C42" s="115" t="str">
        <f t="shared" ca="1" si="0"/>
        <v>AUREL</v>
      </c>
      <c r="D42" s="116">
        <f t="shared" ca="1" si="1"/>
        <v>0</v>
      </c>
      <c r="E42" s="117">
        <f t="shared" ca="1" si="2"/>
        <v>0</v>
      </c>
      <c r="F42" s="118"/>
      <c r="G42" s="119">
        <f t="shared" ca="1" si="3"/>
        <v>0</v>
      </c>
      <c r="H42" s="120"/>
      <c r="I42" s="56"/>
      <c r="J42" s="56"/>
      <c r="K42" s="81"/>
      <c r="L42" s="120"/>
      <c r="M42" s="53"/>
      <c r="N42" s="123"/>
      <c r="O42" s="124"/>
      <c r="P42" s="125"/>
      <c r="Q42" s="126">
        <f t="shared" ca="1" si="4"/>
        <v>0</v>
      </c>
      <c r="R42" s="127">
        <f t="shared" ca="1" si="5"/>
        <v>0</v>
      </c>
      <c r="S42" s="128">
        <f t="shared" ca="1" si="6"/>
        <v>0</v>
      </c>
      <c r="U42" s="78"/>
    </row>
    <row r="43" spans="1:21" ht="16.5" customHeight="1">
      <c r="A43" s="89">
        <f>IF($Q$2="Morning",43,IF($Q$2="Morning2",89,IF($Q$2="Afternoon",135,IF($Q$2="Afternoon2",181,IF($Q$2="Night",226,"")))))</f>
        <v>43</v>
      </c>
      <c r="B43" s="114">
        <v>30</v>
      </c>
      <c r="C43" s="115" t="str">
        <f t="shared" ca="1" si="0"/>
        <v>CLEM</v>
      </c>
      <c r="D43" s="116">
        <f t="shared" ca="1" si="1"/>
        <v>0</v>
      </c>
      <c r="E43" s="117">
        <f t="shared" ca="1" si="2"/>
        <v>0</v>
      </c>
      <c r="F43" s="118"/>
      <c r="G43" s="119">
        <f t="shared" ca="1" si="3"/>
        <v>0</v>
      </c>
      <c r="H43" s="120"/>
      <c r="I43" s="56"/>
      <c r="J43" s="56"/>
      <c r="K43" s="81"/>
      <c r="L43" s="120"/>
      <c r="M43" s="53"/>
      <c r="N43" s="123"/>
      <c r="O43" s="124"/>
      <c r="P43" s="125"/>
      <c r="Q43" s="126">
        <f t="shared" ca="1" si="4"/>
        <v>0</v>
      </c>
      <c r="R43" s="127">
        <f t="shared" ca="1" si="5"/>
        <v>0</v>
      </c>
      <c r="S43" s="128">
        <f t="shared" ca="1" si="6"/>
        <v>0</v>
      </c>
      <c r="U43" s="78"/>
    </row>
    <row r="44" spans="1:21" ht="16.5" customHeight="1">
      <c r="A44" s="89">
        <f>IF($Q$2="Morning",44,IF($Q$2="Morning2",90,IF($Q$2="Afternoon",136,IF($Q$2="Afternoon2",182,IF($Q$2="Night",227,"")))))</f>
        <v>44</v>
      </c>
      <c r="B44" s="114">
        <v>31</v>
      </c>
      <c r="C44" s="115" t="str">
        <f t="shared" ca="1" si="0"/>
        <v/>
      </c>
      <c r="D44" s="116">
        <f t="shared" ca="1" si="1"/>
        <v>0</v>
      </c>
      <c r="E44" s="117">
        <f t="shared" ca="1" si="2"/>
        <v>0</v>
      </c>
      <c r="F44" s="118"/>
      <c r="G44" s="119">
        <f t="shared" ca="1" si="3"/>
        <v>0</v>
      </c>
      <c r="H44" s="120"/>
      <c r="I44" s="56"/>
      <c r="J44" s="56"/>
      <c r="K44" s="81"/>
      <c r="L44" s="120"/>
      <c r="M44" s="53"/>
      <c r="N44" s="123"/>
      <c r="O44" s="124"/>
      <c r="P44" s="125"/>
      <c r="Q44" s="126">
        <f t="shared" ca="1" si="4"/>
        <v>0</v>
      </c>
      <c r="R44" s="127">
        <f t="shared" ca="1" si="5"/>
        <v>0</v>
      </c>
      <c r="S44" s="128">
        <f t="shared" ca="1" si="6"/>
        <v>0</v>
      </c>
      <c r="U44" s="78"/>
    </row>
    <row r="45" spans="1:21" ht="16.5" customHeight="1" thickBot="1">
      <c r="A45" s="89">
        <f>IF($Q$2="Morning",45,IF($Q$2="Morning2",91,IF($Q$2="Afternoon",137,IF($Q$2="Afternoon2",183,IF($Q$2="Night",228,"")))))</f>
        <v>45</v>
      </c>
      <c r="B45" s="152">
        <v>32</v>
      </c>
      <c r="C45" s="155" t="str">
        <f t="shared" ca="1" si="0"/>
        <v/>
      </c>
      <c r="D45" s="190">
        <f t="shared" ca="1" si="1"/>
        <v>0</v>
      </c>
      <c r="E45" s="191">
        <f t="shared" ca="1" si="2"/>
        <v>0</v>
      </c>
      <c r="F45" s="156"/>
      <c r="G45" s="192">
        <f t="shared" ca="1" si="3"/>
        <v>0</v>
      </c>
      <c r="H45" s="157"/>
      <c r="I45" s="62"/>
      <c r="J45" s="62"/>
      <c r="K45" s="134"/>
      <c r="L45" s="157"/>
      <c r="M45" s="61"/>
      <c r="N45" s="158"/>
      <c r="O45" s="159"/>
      <c r="P45" s="160"/>
      <c r="Q45" s="193">
        <f t="shared" ca="1" si="4"/>
        <v>0</v>
      </c>
      <c r="R45" s="194">
        <f t="shared" ca="1" si="5"/>
        <v>0</v>
      </c>
      <c r="S45" s="195">
        <f t="shared" ca="1" si="6"/>
        <v>0</v>
      </c>
      <c r="U45" s="78"/>
    </row>
    <row r="49" spans="4:5" ht="15" customHeight="1">
      <c r="D49" t="s">
        <v>152</v>
      </c>
    </row>
    <row r="50" spans="4:5" ht="15.75">
      <c r="E50" s="161"/>
    </row>
    <row r="51" spans="4:5" ht="15.75"/>
  </sheetData>
  <mergeCells count="4">
    <mergeCell ref="H12:K12"/>
    <mergeCell ref="L12:O12"/>
    <mergeCell ref="E2:F2"/>
    <mergeCell ref="B4:S5"/>
  </mergeCells>
  <conditionalFormatting sqref="B14:C45 I14:I45">
    <cfRule type="containsText" dxfId="16" priority="6" operator="containsText" text="Oui">
      <formula>NOT(ISERROR(SEARCH(("Oui"),(B14))))</formula>
    </cfRule>
  </conditionalFormatting>
  <conditionalFormatting sqref="L14:L45 K27:K39">
    <cfRule type="containsText" dxfId="15" priority="7" operator="containsText" text="chalok">
      <formula>NOT(ISERROR(SEARCH(("chalok"),(L14))))</formula>
    </cfRule>
  </conditionalFormatting>
  <conditionalFormatting sqref="L14:L45 K27:K39">
    <cfRule type="containsText" dxfId="14" priority="8" operator="containsText" text="sairee">
      <formula>NOT(ISERROR(SEARCH(("sairee"),(L14))))</formula>
    </cfRule>
  </conditionalFormatting>
  <conditionalFormatting sqref="L14:L25 M14:M45 L27:L39">
    <cfRule type="cellIs" dxfId="13" priority="9" operator="equal">
      <formula>"paid"</formula>
    </cfRule>
  </conditionalFormatting>
  <conditionalFormatting sqref="L14:L25 M14:M45 L27:L39">
    <cfRule type="containsText" dxfId="12" priority="10" operator="containsText" text="not">
      <formula>NOT(ISERROR(SEARCH(("not"),(L14))))</formula>
    </cfRule>
  </conditionalFormatting>
  <conditionalFormatting sqref="L14:L25 M14:M45 L27:L39">
    <cfRule type="containsText" dxfId="11" priority="11" operator="containsText" text="paid">
      <formula>NOT(ISERROR(SEARCH(("paid"),(L14))))</formula>
    </cfRule>
  </conditionalFormatting>
  <conditionalFormatting sqref="U14:U45">
    <cfRule type="containsText" dxfId="10" priority="1" operator="containsText" text="chalok">
      <formula>NOT(ISERROR(SEARCH(("chalok"),(V14))))</formula>
    </cfRule>
  </conditionalFormatting>
  <conditionalFormatting sqref="U14:U45">
    <cfRule type="containsText" dxfId="9" priority="2" operator="containsText" text="sairee">
      <formula>NOT(ISERROR(SEARCH(("sairee"),(V14))))</formula>
    </cfRule>
  </conditionalFormatting>
  <conditionalFormatting sqref="U14:U25 U27:U39">
    <cfRule type="cellIs" dxfId="8" priority="3" operator="equal">
      <formula>"paid"</formula>
    </cfRule>
  </conditionalFormatting>
  <conditionalFormatting sqref="U14:U25 U27:U39">
    <cfRule type="containsText" dxfId="7" priority="4" operator="containsText" text="not">
      <formula>NOT(ISERROR(SEARCH(("not"),(U14))))</formula>
    </cfRule>
  </conditionalFormatting>
  <conditionalFormatting sqref="U14:U25 U27:U39">
    <cfRule type="containsText" dxfId="6" priority="5" operator="containsText" text="paid">
      <formula>NOT(ISERROR(SEARCH(("paid"),(U14))))</formula>
    </cfRule>
  </conditionalFormatting>
  <dataValidations disablePrompts="1" count="4">
    <dataValidation type="list" allowBlank="1" sqref="E2">
      <formula1>$B$14:$B$44</formula1>
    </dataValidation>
    <dataValidation type="list" allowBlank="1" sqref="Q2">
      <formula1>"Morning,Morning2,Afternoon,Afternoon2,Night"</formula1>
    </dataValidation>
    <dataValidation type="list" allowBlank="1" sqref="U26 U40:U45">
      <formula1>pickup</formula1>
    </dataValidation>
    <dataValidation type="list" allowBlank="1" sqref="U14:U25 U27:U39">
      <formula1>Payment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1004"/>
  <sheetViews>
    <sheetView showGridLines="0" workbookViewId="0"/>
  </sheetViews>
  <sheetFormatPr baseColWidth="10" defaultColWidth="11.25" defaultRowHeight="15" customHeight="1"/>
  <cols>
    <col min="1" max="1" width="11" customWidth="1"/>
    <col min="2" max="2" width="12.75" customWidth="1"/>
    <col min="3" max="9" width="11" customWidth="1"/>
    <col min="10" max="10" width="18.25" customWidth="1"/>
    <col min="11" max="11" width="11" customWidth="1"/>
    <col min="12" max="12" width="14" customWidth="1"/>
    <col min="13" max="15" width="11" customWidth="1"/>
    <col min="16" max="24" width="11" hidden="1" customWidth="1"/>
  </cols>
  <sheetData>
    <row r="1" spans="1:24" ht="40.5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ht="40.5" customHeight="1">
      <c r="A2" s="4"/>
      <c r="B2" s="146" t="s">
        <v>158</v>
      </c>
      <c r="C2" s="4"/>
      <c r="D2" s="189" t="s">
        <v>159</v>
      </c>
      <c r="E2" s="167"/>
      <c r="F2" s="168"/>
      <c r="G2" s="4"/>
      <c r="H2" s="146" t="s">
        <v>160</v>
      </c>
      <c r="I2" s="4"/>
      <c r="J2" s="146" t="s">
        <v>161</v>
      </c>
      <c r="K2" s="4"/>
      <c r="L2" s="146" t="s">
        <v>162</v>
      </c>
      <c r="M2" s="4"/>
      <c r="N2" s="146" t="s">
        <v>163</v>
      </c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ht="18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t="15.75" customHeight="1">
      <c r="A4" s="4"/>
      <c r="B4" s="147" t="s">
        <v>164</v>
      </c>
      <c r="C4" s="4"/>
      <c r="D4" s="148" t="s">
        <v>30</v>
      </c>
      <c r="E4" s="148" t="s">
        <v>29</v>
      </c>
      <c r="F4" s="148" t="s">
        <v>28</v>
      </c>
      <c r="G4" s="4"/>
      <c r="H4" s="148" t="s">
        <v>160</v>
      </c>
      <c r="I4" s="4"/>
      <c r="J4" s="147" t="s">
        <v>165</v>
      </c>
      <c r="K4" s="4"/>
      <c r="L4" s="147" t="s">
        <v>166</v>
      </c>
      <c r="M4" s="4"/>
      <c r="N4" s="148" t="s">
        <v>167</v>
      </c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 ht="15.75" customHeight="1">
      <c r="A5" s="4"/>
      <c r="B5" s="149" t="s">
        <v>168</v>
      </c>
      <c r="C5" s="4"/>
      <c r="D5" s="149" t="s">
        <v>169</v>
      </c>
      <c r="E5" s="149" t="s">
        <v>170</v>
      </c>
      <c r="F5" s="149" t="s">
        <v>171</v>
      </c>
      <c r="G5" s="4"/>
      <c r="H5" s="149" t="s">
        <v>172</v>
      </c>
      <c r="I5" s="4"/>
      <c r="J5" s="149" t="s">
        <v>68</v>
      </c>
      <c r="K5" s="4"/>
      <c r="L5" s="149" t="s">
        <v>173</v>
      </c>
      <c r="M5" s="4"/>
      <c r="N5" s="149" t="s">
        <v>36</v>
      </c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 ht="15.75" customHeight="1">
      <c r="A6" s="4"/>
      <c r="B6" s="149" t="s">
        <v>174</v>
      </c>
      <c r="C6" s="4"/>
      <c r="D6" s="149" t="s">
        <v>175</v>
      </c>
      <c r="E6" s="149" t="s">
        <v>176</v>
      </c>
      <c r="F6" s="149" t="s">
        <v>177</v>
      </c>
      <c r="G6" s="4"/>
      <c r="H6" s="149" t="s">
        <v>178</v>
      </c>
      <c r="I6" s="4"/>
      <c r="J6" s="149" t="s">
        <v>179</v>
      </c>
      <c r="K6" s="4"/>
      <c r="L6" s="149" t="s">
        <v>180</v>
      </c>
      <c r="M6" s="4"/>
      <c r="N6" s="149" t="s">
        <v>20</v>
      </c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15.75" customHeight="1">
      <c r="A7" s="4"/>
      <c r="B7" s="149" t="s">
        <v>49</v>
      </c>
      <c r="C7" s="4"/>
      <c r="D7" s="149" t="s">
        <v>58</v>
      </c>
      <c r="E7" s="149" t="s">
        <v>181</v>
      </c>
      <c r="F7" s="149" t="s">
        <v>182</v>
      </c>
      <c r="G7" s="4"/>
      <c r="H7" s="149" t="s">
        <v>183</v>
      </c>
      <c r="I7" s="4"/>
      <c r="J7" s="149" t="s">
        <v>184</v>
      </c>
      <c r="K7" s="4"/>
      <c r="L7" s="149" t="s">
        <v>185</v>
      </c>
      <c r="M7" s="4"/>
      <c r="N7" s="149" t="s">
        <v>21</v>
      </c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ht="15.75" customHeight="1">
      <c r="A8" s="4"/>
      <c r="B8" s="149" t="s">
        <v>186</v>
      </c>
      <c r="C8" s="4"/>
      <c r="D8" s="149" t="s">
        <v>69</v>
      </c>
      <c r="E8" s="149" t="s">
        <v>187</v>
      </c>
      <c r="F8" s="149" t="s">
        <v>56</v>
      </c>
      <c r="G8" s="4"/>
      <c r="H8" s="149" t="s">
        <v>188</v>
      </c>
      <c r="I8" s="4"/>
      <c r="J8" s="149" t="s">
        <v>84</v>
      </c>
      <c r="K8" s="4"/>
      <c r="L8" s="149" t="s">
        <v>189</v>
      </c>
      <c r="M8" s="4"/>
      <c r="N8" s="149" t="s">
        <v>190</v>
      </c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ht="15.75" customHeight="1">
      <c r="A9" s="4"/>
      <c r="B9" s="149" t="s">
        <v>86</v>
      </c>
      <c r="C9" s="4"/>
      <c r="D9" s="149" t="s">
        <v>117</v>
      </c>
      <c r="E9" s="149" t="s">
        <v>191</v>
      </c>
      <c r="F9" s="149" t="s">
        <v>192</v>
      </c>
      <c r="G9" s="4"/>
      <c r="H9" s="149" t="s">
        <v>193</v>
      </c>
      <c r="I9" s="4"/>
      <c r="J9" s="149" t="s">
        <v>194</v>
      </c>
      <c r="K9" s="4"/>
      <c r="L9" s="149" t="s">
        <v>13</v>
      </c>
      <c r="M9" s="4"/>
      <c r="N9" s="149" t="s">
        <v>195</v>
      </c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ht="15.75" customHeight="1">
      <c r="A10" s="4"/>
      <c r="B10" s="149" t="s">
        <v>196</v>
      </c>
      <c r="C10" s="4"/>
      <c r="D10" s="149" t="s">
        <v>112</v>
      </c>
      <c r="E10" s="149" t="s">
        <v>197</v>
      </c>
      <c r="F10" s="149" t="s">
        <v>198</v>
      </c>
      <c r="G10" s="4"/>
      <c r="H10" s="149"/>
      <c r="I10" s="4"/>
      <c r="J10" s="149" t="s">
        <v>199</v>
      </c>
      <c r="K10" s="4"/>
      <c r="L10" s="149" t="s">
        <v>14</v>
      </c>
      <c r="M10" s="4"/>
      <c r="N10" s="149" t="s">
        <v>200</v>
      </c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ht="15.75" customHeight="1">
      <c r="A11" s="4"/>
      <c r="B11" s="149" t="s">
        <v>201</v>
      </c>
      <c r="C11" s="4"/>
      <c r="D11" s="149"/>
      <c r="E11" s="149" t="s">
        <v>57</v>
      </c>
      <c r="F11" s="149"/>
      <c r="G11" s="4"/>
      <c r="H11" s="149"/>
      <c r="I11" s="4"/>
      <c r="J11" s="149" t="s">
        <v>202</v>
      </c>
      <c r="K11" s="4"/>
      <c r="L11" s="149" t="s">
        <v>10</v>
      </c>
      <c r="M11" s="4"/>
      <c r="N11" s="149" t="s">
        <v>203</v>
      </c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ht="15.75" customHeight="1">
      <c r="A12" s="4"/>
      <c r="B12" s="149" t="s">
        <v>204</v>
      </c>
      <c r="C12" s="4"/>
      <c r="D12" s="149"/>
      <c r="E12" s="150" t="s">
        <v>205</v>
      </c>
      <c r="F12" s="149"/>
      <c r="G12" s="4"/>
      <c r="H12" s="149"/>
      <c r="I12" s="4"/>
      <c r="J12" s="149" t="s">
        <v>206</v>
      </c>
      <c r="K12" s="4"/>
      <c r="L12" s="149" t="s">
        <v>207</v>
      </c>
      <c r="M12" s="4"/>
      <c r="N12" s="149" t="s">
        <v>208</v>
      </c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ht="15.75" customHeight="1">
      <c r="A13" s="4"/>
      <c r="B13" s="149" t="s">
        <v>209</v>
      </c>
      <c r="C13" s="4"/>
      <c r="D13" s="149"/>
      <c r="E13" s="149" t="s">
        <v>210</v>
      </c>
      <c r="F13" s="149"/>
      <c r="G13" s="4"/>
      <c r="H13" s="149"/>
      <c r="I13" s="4"/>
      <c r="J13" s="149" t="s">
        <v>211</v>
      </c>
      <c r="K13" s="4"/>
      <c r="L13" s="149" t="s">
        <v>8</v>
      </c>
      <c r="M13" s="4"/>
      <c r="N13" s="149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ht="15.75" customHeight="1">
      <c r="A14" s="4"/>
      <c r="B14" s="149" t="s">
        <v>76</v>
      </c>
      <c r="C14" s="4"/>
      <c r="D14" s="149"/>
      <c r="E14" s="149" t="s">
        <v>212</v>
      </c>
      <c r="F14" s="149"/>
      <c r="G14" s="4"/>
      <c r="H14" s="149"/>
      <c r="I14" s="4"/>
      <c r="J14" s="149"/>
      <c r="K14" s="4"/>
      <c r="L14" s="149" t="s">
        <v>213</v>
      </c>
      <c r="M14" s="4"/>
      <c r="N14" s="149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ht="15.75" customHeight="1">
      <c r="A15" s="4"/>
      <c r="B15" s="150" t="s">
        <v>77</v>
      </c>
      <c r="C15" s="4"/>
      <c r="D15" s="149"/>
      <c r="E15" s="149" t="s">
        <v>214</v>
      </c>
      <c r="F15" s="149"/>
      <c r="G15" s="4"/>
      <c r="H15" s="149"/>
      <c r="I15" s="4"/>
      <c r="J15" s="149"/>
      <c r="K15" s="4"/>
      <c r="L15" s="150" t="s">
        <v>215</v>
      </c>
      <c r="M15" s="4"/>
      <c r="N15" s="149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ht="15.75" customHeight="1">
      <c r="A16" s="4"/>
      <c r="B16" s="149"/>
      <c r="C16" s="4"/>
      <c r="D16" s="149"/>
      <c r="E16" s="149" t="s">
        <v>216</v>
      </c>
      <c r="F16" s="149"/>
      <c r="G16" s="4"/>
      <c r="H16" s="149"/>
      <c r="I16" s="4"/>
      <c r="J16" s="149"/>
      <c r="K16" s="4"/>
      <c r="L16" s="149" t="s">
        <v>51</v>
      </c>
      <c r="M16" s="4"/>
      <c r="N16" s="149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 ht="15.75" customHeight="1">
      <c r="A17" s="4"/>
      <c r="B17" s="149"/>
      <c r="C17" s="4"/>
      <c r="D17" s="149"/>
      <c r="E17" s="149"/>
      <c r="F17" s="149"/>
      <c r="G17" s="4"/>
      <c r="H17" s="149"/>
      <c r="I17" s="4"/>
      <c r="J17" s="149"/>
      <c r="K17" s="4"/>
      <c r="L17" s="149" t="s">
        <v>217</v>
      </c>
      <c r="M17" s="4"/>
      <c r="N17" s="149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 ht="15.75" customHeight="1">
      <c r="A18" s="4"/>
      <c r="B18" s="149"/>
      <c r="C18" s="4"/>
      <c r="D18" s="149"/>
      <c r="E18" s="149" t="s">
        <v>218</v>
      </c>
      <c r="F18" s="149"/>
      <c r="G18" s="4"/>
      <c r="H18" s="149"/>
      <c r="I18" s="4"/>
      <c r="J18" s="149"/>
      <c r="K18" s="4"/>
      <c r="L18" s="150" t="s">
        <v>219</v>
      </c>
      <c r="M18" s="4"/>
      <c r="N18" s="149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 ht="15.75" customHeight="1">
      <c r="A19" s="4"/>
      <c r="B19" s="149" t="s">
        <v>220</v>
      </c>
      <c r="C19" s="4"/>
      <c r="D19" s="149"/>
      <c r="E19" s="149" t="s">
        <v>221</v>
      </c>
      <c r="F19" s="149"/>
      <c r="G19" s="4"/>
      <c r="H19" s="149"/>
      <c r="I19" s="4"/>
      <c r="J19" s="149"/>
      <c r="K19" s="4"/>
      <c r="L19" s="149" t="s">
        <v>222</v>
      </c>
      <c r="M19" s="4"/>
      <c r="N19" s="149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 ht="15.75" customHeight="1">
      <c r="A20" s="4"/>
      <c r="B20" s="149" t="s">
        <v>223</v>
      </c>
      <c r="C20" s="4"/>
      <c r="D20" s="149"/>
      <c r="E20" s="149" t="s">
        <v>64</v>
      </c>
      <c r="F20" s="149"/>
      <c r="G20" s="4"/>
      <c r="H20" s="149"/>
      <c r="I20" s="4"/>
      <c r="J20" s="149"/>
      <c r="K20" s="4"/>
      <c r="L20" s="149" t="s">
        <v>5</v>
      </c>
      <c r="M20" s="4"/>
      <c r="N20" s="149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 ht="15.75" customHeight="1">
      <c r="A21" s="4"/>
      <c r="B21" s="149" t="s">
        <v>224</v>
      </c>
      <c r="C21" s="4"/>
      <c r="D21" s="151"/>
      <c r="E21" s="151"/>
      <c r="F21" s="151"/>
      <c r="G21" s="4"/>
      <c r="H21" s="151"/>
      <c r="I21" s="4"/>
      <c r="J21" s="151"/>
      <c r="K21" s="4"/>
      <c r="L21" s="149" t="s">
        <v>15</v>
      </c>
      <c r="M21" s="4"/>
      <c r="N21" s="151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 ht="15.75" customHeight="1">
      <c r="A22" s="4"/>
      <c r="B22" s="149" t="s">
        <v>225</v>
      </c>
      <c r="C22" s="4"/>
      <c r="D22" s="4"/>
      <c r="E22" s="4"/>
      <c r="F22" s="4"/>
      <c r="G22" s="4"/>
      <c r="H22" s="4"/>
      <c r="I22" s="4"/>
      <c r="J22" s="4"/>
      <c r="K22" s="4"/>
      <c r="L22" s="151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 ht="15.75" customHeight="1">
      <c r="A23" s="4"/>
      <c r="B23" s="151" t="s">
        <v>226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 ht="15.75" customHeight="1">
      <c r="A24" s="4"/>
      <c r="B24" s="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 ht="15.75" customHeight="1">
      <c r="A25" s="4"/>
      <c r="B25" s="7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 ht="15.75" customHeight="1">
      <c r="A26" s="4"/>
      <c r="B26" s="7"/>
      <c r="C26" s="2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 ht="15.75" customHeight="1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 ht="15.75" customHeight="1">
      <c r="A28" s="4"/>
      <c r="B28" s="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 ht="15.75" customHeight="1">
      <c r="A29" s="4"/>
      <c r="B29" s="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 ht="15.75" customHeight="1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 ht="15.75" customHeight="1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 ht="15.75" customHeight="1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 ht="15.75" customHeigh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 ht="15.7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 ht="15.75" hidden="1" customHeigh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 ht="15.75" hidden="1" customHeigh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 ht="15.75" hidden="1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 ht="15.75" hidden="1" customHeigh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 ht="15.75" hidden="1" customHeigh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 ht="15.75" hidden="1" customHeigh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 ht="15.75" hidden="1" customHeigh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 ht="15.75" hidden="1" customHeigh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 ht="15.75" hidden="1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 ht="15.75" hidden="1" customHeigh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 ht="15.75" hidden="1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 ht="15.75" hidden="1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 ht="15.75" hidden="1" customHeight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4" ht="15.75" hidden="1" customHeight="1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4" ht="15.75" hidden="1" customHeight="1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4" ht="15.75" hidden="1" customHeight="1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4" ht="15.75" hidden="1" customHeigh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4" ht="15.75" hidden="1" customHeight="1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1:24" ht="15.75" hidden="1" customHeight="1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1:24" ht="15.75" hidden="1" customHeight="1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1:24" ht="15.75" hidden="1" customHeight="1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1:24" ht="15.75" hidden="1" customHeight="1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1:24" ht="15.75" hidden="1" customHeight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1:24" ht="15.75" hidden="1" customHeight="1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1:24" ht="15.75" hidden="1" customHeight="1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1:24" ht="15.75" hidden="1" customHeight="1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1:24" ht="15.75" hidden="1" customHeight="1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1:24" ht="15.75" hidden="1" customHeight="1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1:24" ht="15.75" hidden="1" customHeight="1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1:24" ht="15.75" hidden="1" customHeight="1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1:24" ht="15.75" hidden="1" customHeight="1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1:24" ht="15.75" hidden="1" customHeight="1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1:24" ht="15.75" hidden="1" customHeight="1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1:24" ht="15.75" hidden="1" customHeight="1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1:24" ht="15.75" hidden="1" customHeight="1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1:24" ht="15.75" hidden="1" customHeight="1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1:24" ht="15.75" hidden="1" customHeight="1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1:24" ht="15.75" hidden="1" customHeight="1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1:24" ht="15.75" hidden="1" customHeight="1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1:24" ht="15.75" hidden="1" customHeight="1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1:24" ht="15.75" hidden="1" customHeight="1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1:24" ht="15.75" hidden="1" customHeight="1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1:24" ht="15.75" hidden="1" customHeight="1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1:24" ht="15.75" hidden="1" customHeight="1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1:24" ht="15.75" hidden="1" customHeight="1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1:24" ht="15.75" hidden="1" customHeight="1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1:24" ht="15.75" hidden="1" customHeight="1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1:24" ht="15.75" hidden="1" customHeight="1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1:24" ht="15.75" hidden="1" customHeight="1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1:24" ht="15.75" hidden="1" customHeight="1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1:24" ht="15.75" hidden="1" customHeight="1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1:24" ht="15.75" hidden="1" customHeight="1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1:24" ht="15.75" hidden="1" customHeight="1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1:24" ht="15.75" hidden="1" customHeight="1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1:24" ht="15.75" hidden="1" customHeight="1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1:24" ht="15.75" hidden="1" customHeight="1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1:24" ht="15.75" hidden="1" customHeight="1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1:24" ht="15.75" hidden="1" customHeight="1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1:24" ht="15.75" hidden="1" customHeight="1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1:24" ht="15.75" hidden="1" customHeight="1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1:24" ht="15.75" hidden="1" customHeight="1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1:24" ht="15.75" hidden="1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1:24" ht="15.75" hidden="1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1:24" ht="15.75" hidden="1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1:24" ht="15.75" hidden="1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1:24" ht="15.75" hidden="1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1:24" ht="15.75" hidden="1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1:24" ht="15.75" hidden="1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1:24" ht="15.75" hidden="1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1:24" ht="15.75" hidden="1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1:24" ht="15.75" hidden="1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1:24" ht="15.75" hidden="1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1:24" ht="15.75" hidden="1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1:24" ht="15.75" hidden="1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1:24" ht="15.75" hidden="1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1:24" ht="15.75" hidden="1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1:24" ht="15.75" hidden="1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1:24" ht="15.75" hidden="1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1:24" ht="15.75" hidden="1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1:24" ht="15.75" hidden="1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1:24" ht="15.75" hidden="1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1:24" ht="15.75" hidden="1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1:24" ht="15.75" hidden="1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1:24" ht="15.75" hidden="1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1:24" ht="15.75" hidden="1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1:24" ht="15.75" hidden="1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1:24" ht="15.75" hidden="1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1:24" ht="15.75" hidden="1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1:24" ht="15.75" hidden="1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1:24" ht="15.75" hidden="1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1:24" ht="15.75" hidden="1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1:24" ht="15.75" hidden="1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1:24" ht="15.75" hidden="1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1:24" ht="15.75" hidden="1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1:24" ht="15.75" hidden="1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1:24" ht="15.75" hidden="1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1:24" ht="15.75" hidden="1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1:24" ht="15.75" hidden="1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1:24" ht="15.75" hidden="1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1:24" ht="15.75" hidden="1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1:24" ht="15.75" hidden="1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1:24" ht="15.75" hidden="1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1:24" ht="15.75" hidden="1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1:24" ht="15.75" hidden="1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1:24" ht="15.75" hidden="1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1:24" ht="15.75" hidden="1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1:24" ht="15.75" hidden="1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1:24" ht="15.75" hidden="1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1:24" ht="15.75" hidden="1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1:24" ht="15.75" hidden="1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1:24" ht="15.75" hidden="1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1:24" ht="15.75" hidden="1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1:24" ht="15.75" hidden="1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1:24" ht="15.75" hidden="1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1:24" ht="15.75" hidden="1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1:24" ht="15.75" hidden="1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1:24" ht="15.75" hidden="1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1:24" ht="15.75" hidden="1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1:24" ht="15.75" hidden="1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1:24" ht="15.75" hidden="1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1:24" ht="15.75" hidden="1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1:24" ht="15.75" hidden="1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1:24" ht="15.75" hidden="1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1:24" ht="15.75" hidden="1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1:24" ht="15.75" hidden="1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1:24" ht="15.75" hidden="1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1:24" ht="15.75" hidden="1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1:24" ht="15.75" hidden="1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1:24" ht="15.75" hidden="1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1:24" ht="15.75" hidden="1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1:24" ht="15.75" hidden="1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1:24" ht="15.75" hidden="1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1:24" ht="15.75" hidden="1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1:24" ht="15.75" hidden="1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1:24" ht="15.75" hidden="1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1:24" ht="15.75" hidden="1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1:24" ht="15.75" hidden="1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1:24" ht="15.75" hidden="1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1:24" ht="15.75" hidden="1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1:24" ht="15.75" hidden="1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1:24" ht="15.75" hidden="1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1:24" ht="15.75" hidden="1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1:24" ht="15.75" hidden="1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1:24" ht="15.75" hidden="1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1:24" ht="15.75" hidden="1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1:24" ht="15.75" hidden="1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1:24" ht="15.75" hidden="1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1:24" ht="15.75" hidden="1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1:24" ht="15.75" hidden="1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1:24" ht="15.75" hidden="1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1:24" ht="15.75" hidden="1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1:24" ht="15.75" hidden="1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1:24" ht="15.75" hidden="1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1:24" ht="15.75" hidden="1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1:24" ht="15.75" hidden="1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1:24" ht="15.75" hidden="1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1:24" ht="15.75" hidden="1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1:24" ht="15.75" hidden="1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1:24" ht="15.75" hidden="1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1:24" ht="15.75" hidden="1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1:24" ht="15.75" hidden="1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1:24" ht="15.75" hidden="1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1:24" ht="15.75" hidden="1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1:24" ht="15.75" hidden="1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1:24" ht="15.75" hidden="1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1:24" ht="15.75" hidden="1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1:24" ht="15.75" hidden="1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1:24" ht="15.75" hidden="1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1:24" ht="15.75" hidden="1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1:24" ht="15.75" hidden="1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1:24" ht="15.75" hidden="1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1:24" ht="15.75" hidden="1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1:24" ht="15.75" hidden="1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1:24" ht="15.75" hidden="1" customHeight="1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1:24" ht="15.75" hidden="1" customHeight="1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1:24" ht="15.75" hidden="1" customHeight="1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1:24" ht="15.75" hidden="1" customHeight="1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1:24" ht="15.75" hidden="1" customHeight="1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1:24" ht="15.75" hidden="1" customHeight="1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1:24" ht="15.75" hidden="1" customHeight="1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1:24" ht="15.75" hidden="1" customHeight="1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1:24" ht="15.75" hidden="1" customHeight="1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1:24" ht="15.75" hidden="1" customHeight="1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1:24" ht="15.75" hidden="1" customHeight="1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1:24" ht="15.75" hidden="1" customHeight="1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1:24" ht="15.75" hidden="1" customHeight="1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1:24" ht="15.75" hidden="1" customHeight="1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1:24" ht="15.75" hidden="1" customHeight="1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1:24" ht="15.75" hidden="1" customHeight="1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1:24" ht="15.75" hidden="1" customHeight="1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1:24" ht="15.75" hidden="1" customHeight="1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1:24" ht="15.75" hidden="1" customHeight="1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1:24" ht="15.75" hidden="1" customHeight="1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1:24" ht="15.75" hidden="1" customHeight="1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1:24" ht="15.75" hidden="1" customHeight="1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1:24" ht="15.75" hidden="1" customHeight="1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1:24" ht="15.75" hidden="1" customHeight="1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1:24" ht="15.75" hidden="1" customHeight="1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1:24" ht="15.75" hidden="1" customHeight="1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1:24" ht="15.75" hidden="1" customHeight="1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1:24" ht="15.75" hidden="1" customHeight="1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1:24" ht="15.75" hidden="1" customHeight="1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1:24" ht="15.75" hidden="1" customHeight="1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1:24" ht="15.75" hidden="1" customHeight="1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1:24" ht="15.75" hidden="1" customHeight="1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1:24" ht="15.75" hidden="1" customHeight="1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1:24" ht="15.75" hidden="1" customHeight="1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1:24" ht="15.75" hidden="1" customHeight="1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1:24" ht="15.75" hidden="1" customHeight="1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1:24" ht="15.75" hidden="1" customHeight="1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1:24" ht="15.75" hidden="1" customHeight="1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1:24" ht="15.75" hidden="1" customHeight="1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1:24" ht="15.75" hidden="1" customHeight="1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1:24" ht="15.75" hidden="1" customHeight="1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  <row r="249" spans="1:24" ht="15.75" hidden="1" customHeight="1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</row>
    <row r="250" spans="1:24" ht="15.75" hidden="1" customHeight="1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</row>
    <row r="251" spans="1:24" ht="15.75" hidden="1" customHeight="1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</row>
    <row r="252" spans="1:24" ht="15.75" hidden="1" customHeight="1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</row>
    <row r="253" spans="1:24" ht="15.75" hidden="1" customHeight="1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</row>
    <row r="254" spans="1:24" ht="15.75" hidden="1" customHeight="1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</row>
    <row r="255" spans="1:24" ht="15.75" hidden="1" customHeight="1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</row>
    <row r="256" spans="1:24" ht="15.75" hidden="1" customHeight="1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</row>
    <row r="257" spans="1:24" ht="15.75" hidden="1" customHeight="1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</row>
    <row r="258" spans="1:24" ht="15.75" hidden="1" customHeight="1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</row>
    <row r="259" spans="1:24" ht="15.75" hidden="1" customHeight="1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</row>
    <row r="260" spans="1:24" ht="15.75" hidden="1" customHeight="1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</row>
    <row r="261" spans="1:24" ht="15.75" hidden="1" customHeight="1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</row>
    <row r="262" spans="1:24" ht="15.75" hidden="1" customHeight="1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</row>
    <row r="263" spans="1:24" ht="15.75" hidden="1" customHeight="1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</row>
    <row r="264" spans="1:24" ht="15.75" hidden="1" customHeight="1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</row>
    <row r="265" spans="1:24" ht="15.75" hidden="1" customHeight="1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</row>
    <row r="266" spans="1:24" ht="15.75" hidden="1" customHeight="1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</row>
    <row r="267" spans="1:24" ht="15.75" hidden="1" customHeight="1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ht="15.75" hidden="1" customHeight="1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</row>
    <row r="269" spans="1:24" ht="15.75" hidden="1" customHeight="1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</row>
    <row r="270" spans="1:24" ht="15.75" hidden="1" customHeight="1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</row>
    <row r="271" spans="1:24" ht="15.75" hidden="1" customHeight="1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</row>
    <row r="272" spans="1:24" ht="15.75" hidden="1" customHeight="1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ht="15.75" hidden="1" customHeight="1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ht="15.75" hidden="1" customHeight="1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</row>
    <row r="275" spans="1:24" ht="15.75" hidden="1" customHeight="1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</row>
    <row r="276" spans="1:24" ht="15.75" hidden="1" customHeight="1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ht="15.75" hidden="1" customHeight="1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ht="15.75" hidden="1" customHeight="1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</row>
    <row r="279" spans="1:24" ht="15.75" hidden="1" customHeight="1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</row>
    <row r="280" spans="1:24" ht="15.75" hidden="1" customHeight="1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</row>
    <row r="281" spans="1:24" ht="15.75" hidden="1" customHeight="1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</row>
    <row r="282" spans="1:24" ht="15.75" hidden="1" customHeight="1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</row>
    <row r="283" spans="1:24" ht="15.75" hidden="1" customHeight="1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ht="15.75" hidden="1" customHeight="1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</row>
    <row r="285" spans="1:24" ht="15.75" hidden="1" customHeight="1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</row>
    <row r="286" spans="1:24" ht="15.75" hidden="1" customHeight="1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</row>
    <row r="287" spans="1:24" ht="15.75" hidden="1" customHeight="1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</row>
    <row r="288" spans="1:24" ht="15.75" hidden="1" customHeight="1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</row>
    <row r="289" spans="1:24" ht="15.75" hidden="1" customHeight="1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</row>
    <row r="290" spans="1:24" ht="15.75" hidden="1" customHeight="1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</row>
    <row r="291" spans="1:24" ht="15.75" hidden="1" customHeight="1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</row>
    <row r="292" spans="1:24" ht="15.75" hidden="1" customHeight="1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</row>
    <row r="293" spans="1:24" ht="15.75" hidden="1" customHeight="1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</row>
    <row r="294" spans="1:24" ht="15.75" hidden="1" customHeight="1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</row>
    <row r="295" spans="1:24" ht="15.75" hidden="1" customHeight="1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</row>
    <row r="296" spans="1:24" ht="15.75" hidden="1" customHeight="1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</row>
    <row r="297" spans="1:24" ht="15.75" hidden="1" customHeight="1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</row>
    <row r="298" spans="1:24" ht="15.75" hidden="1" customHeight="1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</row>
    <row r="299" spans="1:24" ht="15.75" hidden="1" customHeight="1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</row>
    <row r="300" spans="1:24" ht="15.75" hidden="1" customHeight="1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</row>
    <row r="301" spans="1:24" ht="15.75" hidden="1" customHeight="1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</row>
    <row r="302" spans="1:24" ht="15.75" hidden="1" customHeight="1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</row>
    <row r="303" spans="1:24" ht="15.75" hidden="1" customHeight="1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</row>
    <row r="304" spans="1:24" ht="15.75" hidden="1" customHeight="1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</row>
    <row r="305" spans="1:24" ht="15.75" hidden="1" customHeight="1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</row>
    <row r="306" spans="1:24" ht="15.75" hidden="1" customHeight="1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</row>
    <row r="307" spans="1:24" ht="15.75" hidden="1" customHeight="1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</row>
    <row r="308" spans="1:24" ht="15.75" hidden="1" customHeight="1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</row>
    <row r="309" spans="1:24" ht="15.75" hidden="1" customHeight="1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</row>
    <row r="310" spans="1:24" ht="15.75" hidden="1" customHeight="1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</row>
    <row r="311" spans="1:24" ht="15.75" hidden="1" customHeight="1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</row>
    <row r="312" spans="1:24" ht="15.75" hidden="1" customHeight="1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</row>
    <row r="313" spans="1:24" ht="15.75" hidden="1" customHeight="1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</row>
    <row r="314" spans="1:24" ht="15.75" hidden="1" customHeight="1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</row>
    <row r="315" spans="1:24" ht="15.75" hidden="1" customHeight="1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</row>
    <row r="316" spans="1:24" ht="15.75" hidden="1" customHeight="1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</row>
    <row r="317" spans="1:24" ht="15.75" hidden="1" customHeight="1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</row>
    <row r="318" spans="1:24" ht="15.75" hidden="1" customHeight="1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</row>
    <row r="319" spans="1:24" ht="15.75" hidden="1" customHeight="1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</row>
    <row r="320" spans="1:24" ht="15.75" hidden="1" customHeight="1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</row>
    <row r="321" spans="1:24" ht="15.75" hidden="1" customHeight="1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</row>
    <row r="322" spans="1:24" ht="15.75" hidden="1" customHeight="1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</row>
    <row r="323" spans="1:24" ht="15.75" hidden="1" customHeight="1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</row>
    <row r="324" spans="1:24" ht="15.75" hidden="1" customHeight="1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</row>
    <row r="325" spans="1:24" ht="15.75" hidden="1" customHeight="1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</row>
    <row r="326" spans="1:24" ht="15.75" hidden="1" customHeight="1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</row>
    <row r="327" spans="1:24" ht="15.75" hidden="1" customHeight="1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</row>
    <row r="328" spans="1:24" ht="15.75" hidden="1" customHeight="1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</row>
    <row r="329" spans="1:24" ht="15.75" hidden="1" customHeight="1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</row>
    <row r="330" spans="1:24" ht="15.75" hidden="1" customHeight="1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</row>
    <row r="331" spans="1:24" ht="15.75" hidden="1" customHeight="1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</row>
    <row r="332" spans="1:24" ht="15.75" hidden="1" customHeight="1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</row>
    <row r="333" spans="1:24" ht="15.75" hidden="1" customHeight="1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</row>
    <row r="334" spans="1:24" ht="15.75" hidden="1" customHeight="1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</row>
    <row r="335" spans="1:24" ht="15.75" hidden="1" customHeight="1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</row>
    <row r="336" spans="1:24" ht="15.75" hidden="1" customHeight="1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</row>
    <row r="337" spans="1:24" ht="15.75" hidden="1" customHeight="1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</row>
    <row r="338" spans="1:24" ht="15.75" hidden="1" customHeight="1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</row>
    <row r="339" spans="1:24" ht="15.75" hidden="1" customHeight="1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</row>
    <row r="340" spans="1:24" ht="15.75" hidden="1" customHeight="1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</row>
    <row r="341" spans="1:24" ht="15.75" hidden="1" customHeight="1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</row>
    <row r="342" spans="1:24" ht="15.75" hidden="1" customHeight="1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</row>
    <row r="343" spans="1:24" ht="15.75" hidden="1" customHeight="1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</row>
    <row r="344" spans="1:24" ht="15.75" hidden="1" customHeight="1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</row>
    <row r="345" spans="1:24" ht="15.75" hidden="1" customHeight="1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</row>
    <row r="346" spans="1:24" ht="15.75" hidden="1" customHeight="1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</row>
    <row r="347" spans="1:24" ht="15.75" hidden="1" customHeight="1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</row>
    <row r="348" spans="1:24" ht="15.75" hidden="1" customHeight="1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</row>
    <row r="349" spans="1:24" ht="15.75" hidden="1" customHeight="1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</row>
    <row r="350" spans="1:24" ht="15.75" hidden="1" customHeight="1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</row>
    <row r="351" spans="1:24" ht="15.75" hidden="1" customHeight="1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</row>
    <row r="352" spans="1:24" ht="15.75" hidden="1" customHeight="1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</row>
    <row r="353" spans="1:24" ht="15.75" hidden="1" customHeight="1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</row>
    <row r="354" spans="1:24" ht="15.75" hidden="1" customHeight="1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</row>
    <row r="355" spans="1:24" ht="15.75" hidden="1" customHeight="1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</row>
    <row r="356" spans="1:24" ht="15.75" hidden="1" customHeight="1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</row>
    <row r="357" spans="1:24" ht="15.75" hidden="1" customHeight="1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</row>
    <row r="358" spans="1:24" ht="15.75" hidden="1" customHeight="1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</row>
    <row r="359" spans="1:24" ht="15.75" hidden="1" customHeight="1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</row>
    <row r="360" spans="1:24" ht="15.75" hidden="1" customHeight="1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</row>
    <row r="361" spans="1:24" ht="15.75" hidden="1" customHeight="1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</row>
    <row r="362" spans="1:24" ht="15.75" hidden="1" customHeight="1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</row>
    <row r="363" spans="1:24" ht="15.75" hidden="1" customHeight="1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</row>
    <row r="364" spans="1:24" ht="15.75" hidden="1" customHeight="1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</row>
    <row r="365" spans="1:24" ht="15.75" hidden="1" customHeight="1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</row>
    <row r="366" spans="1:24" ht="15.75" hidden="1" customHeight="1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</row>
    <row r="367" spans="1:24" ht="15.75" hidden="1" customHeight="1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</row>
    <row r="368" spans="1:24" ht="15.75" hidden="1" customHeight="1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</row>
    <row r="369" spans="1:24" ht="15.75" hidden="1" customHeight="1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</row>
    <row r="370" spans="1:24" ht="15.75" hidden="1" customHeight="1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</row>
    <row r="371" spans="1:24" ht="15.75" hidden="1" customHeight="1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</row>
    <row r="372" spans="1:24" ht="15.75" hidden="1" customHeight="1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</row>
    <row r="373" spans="1:24" ht="15.75" hidden="1" customHeight="1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</row>
    <row r="374" spans="1:24" ht="15.75" hidden="1" customHeight="1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</row>
    <row r="375" spans="1:24" ht="15.75" hidden="1" customHeight="1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</row>
    <row r="376" spans="1:24" ht="15.75" hidden="1" customHeight="1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</row>
    <row r="377" spans="1:24" ht="15.75" hidden="1" customHeight="1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</row>
    <row r="378" spans="1:24" ht="15.75" hidden="1" customHeight="1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</row>
    <row r="379" spans="1:24" ht="15.75" hidden="1" customHeight="1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</row>
    <row r="380" spans="1:24" ht="15.75" hidden="1" customHeight="1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</row>
    <row r="381" spans="1:24" ht="15.75" hidden="1" customHeight="1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</row>
    <row r="382" spans="1:24" ht="15.75" hidden="1" customHeight="1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</row>
    <row r="383" spans="1:24" ht="15.75" hidden="1" customHeight="1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</row>
    <row r="384" spans="1:24" ht="15.75" hidden="1" customHeight="1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</row>
    <row r="385" spans="1:24" ht="15.75" hidden="1" customHeight="1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</row>
    <row r="386" spans="1:24" ht="15.75" hidden="1" customHeight="1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</row>
    <row r="387" spans="1:24" ht="15.75" hidden="1" customHeight="1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</row>
    <row r="388" spans="1:24" ht="15.75" hidden="1" customHeight="1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</row>
    <row r="389" spans="1:24" ht="15.75" hidden="1" customHeight="1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</row>
    <row r="390" spans="1:24" ht="15.75" hidden="1" customHeight="1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</row>
    <row r="391" spans="1:24" ht="15.75" hidden="1" customHeight="1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</row>
    <row r="392" spans="1:24" ht="15.75" hidden="1" customHeight="1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</row>
    <row r="393" spans="1:24" ht="15.75" hidden="1" customHeight="1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</row>
    <row r="394" spans="1:24" ht="15.75" hidden="1" customHeight="1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</row>
    <row r="395" spans="1:24" ht="15.75" hidden="1" customHeight="1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</row>
    <row r="396" spans="1:24" ht="15.75" hidden="1" customHeight="1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</row>
    <row r="397" spans="1:24" ht="15.75" hidden="1" customHeight="1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</row>
    <row r="398" spans="1:24" ht="15.75" hidden="1" customHeight="1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</row>
    <row r="399" spans="1:24" ht="15.75" hidden="1" customHeight="1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</row>
    <row r="400" spans="1:24" ht="15.75" hidden="1" customHeight="1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</row>
    <row r="401" spans="1:24" ht="15.75" hidden="1" customHeight="1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</row>
    <row r="402" spans="1:24" ht="15.75" hidden="1" customHeight="1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</row>
    <row r="403" spans="1:24" ht="15.75" hidden="1" customHeight="1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</row>
    <row r="404" spans="1:24" ht="15.75" hidden="1" customHeight="1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</row>
    <row r="405" spans="1:24" ht="15.75" hidden="1" customHeight="1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</row>
    <row r="406" spans="1:24" ht="15.75" hidden="1" customHeight="1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</row>
    <row r="407" spans="1:24" ht="15.75" hidden="1" customHeight="1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</row>
    <row r="408" spans="1:24" ht="15.75" hidden="1" customHeight="1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</row>
    <row r="409" spans="1:24" ht="15.75" hidden="1" customHeight="1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</row>
    <row r="410" spans="1:24" ht="15.75" hidden="1" customHeight="1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</row>
    <row r="411" spans="1:24" ht="15.75" hidden="1" customHeight="1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</row>
    <row r="412" spans="1:24" ht="15.75" hidden="1" customHeight="1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</row>
    <row r="413" spans="1:24" ht="15.75" hidden="1" customHeight="1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</row>
    <row r="414" spans="1:24" ht="15.75" hidden="1" customHeight="1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</row>
    <row r="415" spans="1:24" ht="15.75" hidden="1" customHeight="1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</row>
    <row r="416" spans="1:24" ht="15.75" hidden="1" customHeight="1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</row>
    <row r="417" spans="1:24" ht="15.75" hidden="1" customHeight="1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</row>
    <row r="418" spans="1:24" ht="15.75" hidden="1" customHeight="1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</row>
    <row r="419" spans="1:24" ht="15.75" hidden="1" customHeight="1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</row>
    <row r="420" spans="1:24" ht="15.75" hidden="1" customHeight="1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</row>
    <row r="421" spans="1:24" ht="15.75" hidden="1" customHeight="1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</row>
    <row r="422" spans="1:24" ht="15.75" hidden="1" customHeight="1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</row>
    <row r="423" spans="1:24" ht="15.75" hidden="1" customHeight="1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</row>
    <row r="424" spans="1:24" ht="15.75" hidden="1" customHeight="1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</row>
    <row r="425" spans="1:24" ht="15.75" hidden="1" customHeight="1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</row>
    <row r="426" spans="1:24" ht="15.75" hidden="1" customHeight="1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</row>
    <row r="427" spans="1:24" ht="15.75" hidden="1" customHeight="1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</row>
    <row r="428" spans="1:24" ht="15.75" hidden="1" customHeight="1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</row>
    <row r="429" spans="1:24" ht="15.75" hidden="1" customHeight="1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</row>
    <row r="430" spans="1:24" ht="15.75" hidden="1" customHeight="1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</row>
    <row r="431" spans="1:24" ht="15.75" hidden="1" customHeight="1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</row>
    <row r="432" spans="1:24" ht="15.75" hidden="1" customHeight="1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</row>
    <row r="433" spans="1:24" ht="15.75" hidden="1" customHeight="1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</row>
    <row r="434" spans="1:24" ht="15.75" hidden="1" customHeight="1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</row>
    <row r="435" spans="1:24" ht="15.75" hidden="1" customHeight="1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</row>
    <row r="436" spans="1:24" ht="15.75" hidden="1" customHeight="1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</row>
    <row r="437" spans="1:24" ht="15.75" hidden="1" customHeight="1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</row>
    <row r="438" spans="1:24" ht="15.75" hidden="1" customHeight="1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</row>
    <row r="439" spans="1:24" ht="15.75" hidden="1" customHeight="1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</row>
    <row r="440" spans="1:24" ht="15.75" hidden="1" customHeight="1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</row>
    <row r="441" spans="1:24" ht="15.75" hidden="1" customHeight="1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</row>
    <row r="442" spans="1:24" ht="15.75" hidden="1" customHeight="1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</row>
    <row r="443" spans="1:24" ht="15.75" hidden="1" customHeight="1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</row>
    <row r="444" spans="1:24" ht="15.75" hidden="1" customHeight="1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</row>
    <row r="445" spans="1:24" ht="15.75" hidden="1" customHeight="1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</row>
    <row r="446" spans="1:24" ht="15.75" hidden="1" customHeight="1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</row>
    <row r="447" spans="1:24" ht="15.75" hidden="1" customHeight="1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</row>
    <row r="448" spans="1:24" ht="15.75" hidden="1" customHeight="1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</row>
    <row r="449" spans="1:24" ht="15.75" hidden="1" customHeight="1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</row>
    <row r="450" spans="1:24" ht="15.75" hidden="1" customHeight="1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</row>
    <row r="451" spans="1:24" ht="15.75" hidden="1" customHeight="1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</row>
    <row r="452" spans="1:24" ht="15.75" hidden="1" customHeight="1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</row>
    <row r="453" spans="1:24" ht="15.75" hidden="1" customHeight="1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</row>
    <row r="454" spans="1:24" ht="15.75" hidden="1" customHeight="1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</row>
    <row r="455" spans="1:24" ht="15.75" hidden="1" customHeight="1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</row>
    <row r="456" spans="1:24" ht="15.75" hidden="1" customHeight="1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</row>
    <row r="457" spans="1:24" ht="15.75" hidden="1" customHeight="1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</row>
    <row r="458" spans="1:24" ht="15.75" hidden="1" customHeight="1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</row>
    <row r="459" spans="1:24" ht="15.75" hidden="1" customHeight="1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</row>
    <row r="460" spans="1:24" ht="15.75" hidden="1" customHeight="1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</row>
    <row r="461" spans="1:24" ht="15.75" hidden="1" customHeight="1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</row>
    <row r="462" spans="1:24" ht="15.75" hidden="1" customHeight="1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</row>
    <row r="463" spans="1:24" ht="15.75" hidden="1" customHeight="1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</row>
    <row r="464" spans="1:24" ht="15.75" hidden="1" customHeight="1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</row>
    <row r="465" spans="1:24" ht="15.75" hidden="1" customHeight="1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</row>
    <row r="466" spans="1:24" ht="15.75" hidden="1" customHeight="1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</row>
    <row r="467" spans="1:24" ht="15.75" hidden="1" customHeight="1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</row>
    <row r="468" spans="1:24" ht="15.75" hidden="1" customHeight="1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</row>
    <row r="469" spans="1:24" ht="15.75" hidden="1" customHeight="1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</row>
    <row r="470" spans="1:24" ht="15.75" hidden="1" customHeight="1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</row>
    <row r="471" spans="1:24" ht="15.75" hidden="1" customHeight="1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</row>
    <row r="472" spans="1:24" ht="15.75" hidden="1" customHeight="1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</row>
    <row r="473" spans="1:24" ht="15.75" hidden="1" customHeight="1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</row>
    <row r="474" spans="1:24" ht="15.75" hidden="1" customHeight="1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</row>
    <row r="475" spans="1:24" ht="15.75" hidden="1" customHeight="1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</row>
    <row r="476" spans="1:24" ht="15.75" hidden="1" customHeight="1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</row>
    <row r="477" spans="1:24" ht="15.75" hidden="1" customHeight="1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</row>
    <row r="478" spans="1:24" ht="15.75" hidden="1" customHeight="1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</row>
    <row r="479" spans="1:24" ht="15.75" hidden="1" customHeight="1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</row>
    <row r="480" spans="1:24" ht="15.75" hidden="1" customHeight="1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</row>
    <row r="481" spans="1:24" ht="15.75" hidden="1" customHeight="1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</row>
    <row r="482" spans="1:24" ht="15.75" hidden="1" customHeight="1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</row>
    <row r="483" spans="1:24" ht="15.75" hidden="1" customHeight="1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</row>
    <row r="484" spans="1:24" ht="15.75" hidden="1" customHeight="1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</row>
    <row r="485" spans="1:24" ht="15.75" hidden="1" customHeight="1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</row>
    <row r="486" spans="1:24" ht="15.75" hidden="1" customHeight="1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</row>
    <row r="487" spans="1:24" ht="15.75" hidden="1" customHeight="1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</row>
    <row r="488" spans="1:24" ht="15.75" hidden="1" customHeight="1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</row>
    <row r="489" spans="1:24" ht="15.75" hidden="1" customHeight="1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</row>
    <row r="490" spans="1:24" ht="15.75" hidden="1" customHeight="1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</row>
    <row r="491" spans="1:24" ht="15.75" hidden="1" customHeight="1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</row>
    <row r="492" spans="1:24" ht="15.75" hidden="1" customHeight="1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</row>
    <row r="493" spans="1:24" ht="15.75" hidden="1" customHeight="1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</row>
    <row r="494" spans="1:24" ht="15.75" hidden="1" customHeight="1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</row>
    <row r="495" spans="1:24" ht="15.75" hidden="1" customHeight="1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</row>
    <row r="496" spans="1:24" ht="15.75" hidden="1" customHeight="1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</row>
    <row r="497" spans="1:24" ht="15.75" hidden="1" customHeight="1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</row>
    <row r="498" spans="1:24" ht="15.75" hidden="1" customHeight="1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</row>
    <row r="499" spans="1:24" ht="15.75" hidden="1" customHeight="1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</row>
    <row r="500" spans="1:24" ht="15.75" hidden="1" customHeight="1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</row>
    <row r="501" spans="1:24" ht="15.75" hidden="1" customHeight="1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</row>
    <row r="502" spans="1:24" ht="15.75" hidden="1" customHeight="1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</row>
    <row r="503" spans="1:24" ht="15.75" hidden="1" customHeight="1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</row>
    <row r="504" spans="1:24" ht="15.75" hidden="1" customHeight="1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</row>
    <row r="505" spans="1:24" ht="15.75" hidden="1" customHeight="1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</row>
    <row r="506" spans="1:24" ht="15.75" hidden="1" customHeight="1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</row>
    <row r="507" spans="1:24" ht="15.75" hidden="1" customHeight="1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</row>
    <row r="508" spans="1:24" ht="15.75" hidden="1" customHeight="1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</row>
    <row r="509" spans="1:24" ht="15.75" hidden="1" customHeight="1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</row>
    <row r="510" spans="1:24" ht="15.75" hidden="1" customHeight="1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</row>
    <row r="511" spans="1:24" ht="15.75" hidden="1" customHeight="1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</row>
    <row r="512" spans="1:24" ht="15.75" hidden="1" customHeight="1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</row>
    <row r="513" spans="1:24" ht="15.75" hidden="1" customHeight="1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</row>
    <row r="514" spans="1:24" ht="15.75" hidden="1" customHeight="1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</row>
    <row r="515" spans="1:24" ht="15.75" hidden="1" customHeight="1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</row>
    <row r="516" spans="1:24" ht="15.75" hidden="1" customHeight="1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</row>
    <row r="517" spans="1:24" ht="15.75" hidden="1" customHeight="1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</row>
    <row r="518" spans="1:24" ht="15.75" hidden="1" customHeight="1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</row>
    <row r="519" spans="1:24" ht="15.75" hidden="1" customHeight="1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</row>
    <row r="520" spans="1:24" ht="15.75" hidden="1" customHeight="1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</row>
    <row r="521" spans="1:24" ht="15.75" hidden="1" customHeight="1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</row>
    <row r="522" spans="1:24" ht="15.75" hidden="1" customHeight="1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</row>
    <row r="523" spans="1:24" ht="15.75" hidden="1" customHeight="1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</row>
    <row r="524" spans="1:24" ht="15.75" hidden="1" customHeight="1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</row>
    <row r="525" spans="1:24" ht="15.75" hidden="1" customHeight="1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</row>
    <row r="526" spans="1:24" ht="15.75" hidden="1" customHeight="1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</row>
    <row r="527" spans="1:24" ht="15.75" hidden="1" customHeight="1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</row>
    <row r="528" spans="1:24" ht="15.75" hidden="1" customHeight="1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</row>
    <row r="529" spans="1:24" ht="15.75" hidden="1" customHeight="1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</row>
    <row r="530" spans="1:24" ht="15.75" hidden="1" customHeight="1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</row>
    <row r="531" spans="1:24" ht="15.75" hidden="1" customHeight="1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</row>
    <row r="532" spans="1:24" ht="15.75" hidden="1" customHeight="1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</row>
    <row r="533" spans="1:24" ht="15.75" hidden="1" customHeight="1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</row>
    <row r="534" spans="1:24" ht="15.75" hidden="1" customHeight="1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</row>
    <row r="535" spans="1:24" ht="15.75" hidden="1" customHeight="1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</row>
    <row r="536" spans="1:24" ht="15.75" hidden="1" customHeight="1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</row>
    <row r="537" spans="1:24" ht="15.75" hidden="1" customHeight="1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</row>
    <row r="538" spans="1:24" ht="15.75" hidden="1" customHeight="1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</row>
    <row r="539" spans="1:24" ht="15.75" hidden="1" customHeight="1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</row>
    <row r="540" spans="1:24" ht="15.75" hidden="1" customHeight="1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</row>
    <row r="541" spans="1:24" ht="15.75" hidden="1" customHeight="1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</row>
    <row r="542" spans="1:24" ht="15.75" hidden="1" customHeight="1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</row>
    <row r="543" spans="1:24" ht="15.75" hidden="1" customHeight="1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</row>
    <row r="544" spans="1:24" ht="15.75" hidden="1" customHeight="1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ht="15.75" hidden="1" customHeight="1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</row>
    <row r="546" spans="1:24" ht="15.75" hidden="1" customHeight="1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ht="15.75" hidden="1" customHeight="1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</row>
    <row r="548" spans="1:24" ht="15.75" hidden="1" customHeight="1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</row>
    <row r="549" spans="1:24" ht="15.75" hidden="1" customHeight="1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</row>
    <row r="550" spans="1:24" ht="15.75" hidden="1" customHeight="1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</row>
    <row r="551" spans="1:24" ht="15.75" hidden="1" customHeight="1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</row>
    <row r="552" spans="1:24" ht="15.75" hidden="1" customHeight="1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</row>
    <row r="553" spans="1:24" ht="15.75" hidden="1" customHeight="1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</row>
    <row r="554" spans="1:24" ht="15.75" hidden="1" customHeight="1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</row>
    <row r="555" spans="1:24" ht="15.75" hidden="1" customHeight="1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</row>
    <row r="556" spans="1:24" ht="15.75" hidden="1" customHeight="1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</row>
    <row r="557" spans="1:24" ht="15.75" hidden="1" customHeight="1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</row>
    <row r="558" spans="1:24" ht="15.75" hidden="1" customHeight="1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</row>
    <row r="559" spans="1:24" ht="15.75" hidden="1" customHeight="1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</row>
    <row r="560" spans="1:24" ht="15.75" hidden="1" customHeight="1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</row>
    <row r="561" spans="1:24" ht="15.75" hidden="1" customHeight="1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</row>
    <row r="562" spans="1:24" ht="15.75" hidden="1" customHeight="1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</row>
    <row r="563" spans="1:24" ht="15.75" hidden="1" customHeight="1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</row>
    <row r="564" spans="1:24" ht="15.75" hidden="1" customHeight="1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</row>
    <row r="565" spans="1:24" ht="15.75" hidden="1" customHeight="1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</row>
    <row r="566" spans="1:24" ht="15.75" hidden="1" customHeight="1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</row>
    <row r="567" spans="1:24" ht="15.75" hidden="1" customHeight="1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</row>
    <row r="568" spans="1:24" ht="15.75" hidden="1" customHeight="1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</row>
    <row r="569" spans="1:24" ht="15.75" hidden="1" customHeight="1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</row>
    <row r="570" spans="1:24" ht="15.75" hidden="1" customHeight="1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</row>
    <row r="571" spans="1:24" ht="15.75" hidden="1" customHeight="1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</row>
    <row r="572" spans="1:24" ht="15.75" hidden="1" customHeight="1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</row>
    <row r="573" spans="1:24" ht="15.75" hidden="1" customHeight="1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</row>
    <row r="574" spans="1:24" ht="15.75" hidden="1" customHeight="1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</row>
    <row r="575" spans="1:24" ht="15.75" hidden="1" customHeight="1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</row>
    <row r="576" spans="1:24" ht="15.75" hidden="1" customHeight="1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</row>
    <row r="577" spans="1:24" ht="15.75" hidden="1" customHeight="1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</row>
    <row r="578" spans="1:24" ht="15.75" hidden="1" customHeight="1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</row>
    <row r="579" spans="1:24" ht="15.75" hidden="1" customHeight="1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</row>
    <row r="580" spans="1:24" ht="15.75" hidden="1" customHeight="1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</row>
    <row r="581" spans="1:24" ht="15.75" hidden="1" customHeight="1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</row>
    <row r="582" spans="1:24" ht="15.75" hidden="1" customHeight="1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</row>
    <row r="583" spans="1:24" ht="15.75" hidden="1" customHeight="1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</row>
    <row r="584" spans="1:24" ht="15.75" hidden="1" customHeight="1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</row>
    <row r="585" spans="1:24" ht="15.75" hidden="1" customHeight="1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</row>
    <row r="586" spans="1:24" ht="15.75" hidden="1" customHeight="1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</row>
    <row r="587" spans="1:24" ht="15.75" hidden="1" customHeight="1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</row>
    <row r="588" spans="1:24" ht="15.75" hidden="1" customHeight="1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</row>
    <row r="589" spans="1:24" ht="15.75" hidden="1" customHeight="1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</row>
    <row r="590" spans="1:24" ht="15.75" hidden="1" customHeight="1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</row>
    <row r="591" spans="1:24" ht="15.75" hidden="1" customHeight="1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</row>
    <row r="592" spans="1:24" ht="15.75" hidden="1" customHeight="1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</row>
    <row r="593" spans="1:24" ht="15.75" hidden="1" customHeight="1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</row>
    <row r="594" spans="1:24" ht="15.75" hidden="1" customHeight="1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</row>
    <row r="595" spans="1:24" ht="15.75" hidden="1" customHeight="1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</row>
    <row r="596" spans="1:24" ht="15.75" hidden="1" customHeight="1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</row>
    <row r="597" spans="1:24" ht="15.75" hidden="1" customHeight="1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</row>
    <row r="598" spans="1:24" ht="15.75" hidden="1" customHeight="1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</row>
    <row r="599" spans="1:24" ht="15.75" hidden="1" customHeight="1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</row>
    <row r="600" spans="1:24" ht="15.75" hidden="1" customHeight="1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</row>
    <row r="601" spans="1:24" ht="15.75" hidden="1" customHeight="1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</row>
    <row r="602" spans="1:24" ht="15.75" hidden="1" customHeight="1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</row>
    <row r="603" spans="1:24" ht="15.75" hidden="1" customHeight="1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</row>
    <row r="604" spans="1:24" ht="15.75" hidden="1" customHeight="1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</row>
    <row r="605" spans="1:24" ht="15.75" hidden="1" customHeight="1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</row>
    <row r="606" spans="1:24" ht="15.75" hidden="1" customHeight="1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</row>
    <row r="607" spans="1:24" ht="15.75" hidden="1" customHeight="1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</row>
    <row r="608" spans="1:24" ht="15.75" hidden="1" customHeight="1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</row>
    <row r="609" spans="1:24" ht="15.75" hidden="1" customHeight="1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</row>
    <row r="610" spans="1:24" ht="15.75" hidden="1" customHeight="1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</row>
    <row r="611" spans="1:24" ht="15.75" hidden="1" customHeight="1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</row>
    <row r="612" spans="1:24" ht="15.75" hidden="1" customHeight="1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</row>
    <row r="613" spans="1:24" ht="15.75" hidden="1" customHeight="1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</row>
    <row r="614" spans="1:24" ht="15.75" hidden="1" customHeight="1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</row>
    <row r="615" spans="1:24" ht="15.75" hidden="1" customHeight="1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</row>
    <row r="616" spans="1:24" ht="15.75" hidden="1" customHeight="1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</row>
    <row r="617" spans="1:24" ht="15.75" hidden="1" customHeight="1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</row>
    <row r="618" spans="1:24" ht="15.75" hidden="1" customHeight="1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</row>
    <row r="619" spans="1:24" ht="15.75" hidden="1" customHeight="1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</row>
    <row r="620" spans="1:24" ht="15.75" hidden="1" customHeight="1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</row>
    <row r="621" spans="1:24" ht="15.75" hidden="1" customHeight="1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</row>
    <row r="622" spans="1:24" ht="15.75" hidden="1" customHeight="1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</row>
    <row r="623" spans="1:24" ht="15.75" hidden="1" customHeight="1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</row>
    <row r="624" spans="1:24" ht="15.75" hidden="1" customHeight="1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</row>
    <row r="625" spans="1:24" ht="15.75" hidden="1" customHeight="1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</row>
    <row r="626" spans="1:24" ht="15.75" hidden="1" customHeight="1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</row>
    <row r="627" spans="1:24" ht="15.75" hidden="1" customHeight="1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</row>
    <row r="628" spans="1:24" ht="15.75" hidden="1" customHeight="1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</row>
    <row r="629" spans="1:24" ht="15.75" hidden="1" customHeight="1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</row>
    <row r="630" spans="1:24" ht="15.75" hidden="1" customHeight="1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</row>
    <row r="631" spans="1:24" ht="15.75" hidden="1" customHeight="1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</row>
    <row r="632" spans="1:24" ht="15.75" hidden="1" customHeight="1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</row>
    <row r="633" spans="1:24" ht="15.75" hidden="1" customHeight="1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</row>
    <row r="634" spans="1:24" ht="15.75" hidden="1" customHeight="1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</row>
    <row r="635" spans="1:24" ht="15.75" hidden="1" customHeight="1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</row>
    <row r="636" spans="1:24" ht="15.75" hidden="1" customHeight="1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</row>
    <row r="637" spans="1:24" ht="15.75" hidden="1" customHeight="1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</row>
    <row r="638" spans="1:24" ht="15.75" hidden="1" customHeight="1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</row>
    <row r="639" spans="1:24" ht="15.75" hidden="1" customHeight="1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</row>
    <row r="640" spans="1:24" ht="15.75" hidden="1" customHeight="1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</row>
    <row r="641" spans="1:24" ht="15.75" hidden="1" customHeight="1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</row>
    <row r="642" spans="1:24" ht="15.75" hidden="1" customHeight="1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</row>
    <row r="643" spans="1:24" ht="15.75" hidden="1" customHeight="1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</row>
    <row r="644" spans="1:24" ht="15.75" hidden="1" customHeight="1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</row>
    <row r="645" spans="1:24" ht="15.75" hidden="1" customHeight="1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</row>
    <row r="646" spans="1:24" ht="15.75" hidden="1" customHeight="1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</row>
    <row r="647" spans="1:24" ht="15.75" hidden="1" customHeight="1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</row>
    <row r="648" spans="1:24" ht="15.75" hidden="1" customHeight="1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</row>
    <row r="649" spans="1:24" ht="15.75" hidden="1" customHeight="1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</row>
    <row r="650" spans="1:24" ht="15.75" hidden="1" customHeight="1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</row>
    <row r="651" spans="1:24" ht="15.75" hidden="1" customHeight="1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</row>
    <row r="652" spans="1:24" ht="15.75" hidden="1" customHeight="1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</row>
    <row r="653" spans="1:24" ht="15.75" hidden="1" customHeight="1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</row>
    <row r="654" spans="1:24" ht="15.75" hidden="1" customHeight="1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</row>
    <row r="655" spans="1:24" ht="15.75" hidden="1" customHeight="1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</row>
    <row r="656" spans="1:24" ht="15.75" hidden="1" customHeight="1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</row>
    <row r="657" spans="1:24" ht="15.75" hidden="1" customHeight="1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</row>
    <row r="658" spans="1:24" ht="15.75" hidden="1" customHeight="1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</row>
    <row r="659" spans="1:24" ht="15.75" hidden="1" customHeight="1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</row>
    <row r="660" spans="1:24" ht="15.75" hidden="1" customHeight="1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</row>
    <row r="661" spans="1:24" ht="15.75" hidden="1" customHeight="1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</row>
    <row r="662" spans="1:24" ht="15.75" hidden="1" customHeight="1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</row>
    <row r="663" spans="1:24" ht="15.75" hidden="1" customHeight="1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</row>
    <row r="664" spans="1:24" ht="15.75" hidden="1" customHeight="1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</row>
    <row r="665" spans="1:24" ht="15.75" hidden="1" customHeight="1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</row>
    <row r="666" spans="1:24" ht="15.75" hidden="1" customHeight="1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</row>
    <row r="667" spans="1:24" ht="15.75" hidden="1" customHeight="1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</row>
    <row r="668" spans="1:24" ht="15.75" hidden="1" customHeight="1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</row>
    <row r="669" spans="1:24" ht="15.75" hidden="1" customHeight="1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</row>
    <row r="670" spans="1:24" ht="15.75" hidden="1" customHeight="1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</row>
    <row r="671" spans="1:24" ht="15.75" hidden="1" customHeight="1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</row>
    <row r="672" spans="1:24" ht="15.75" hidden="1" customHeight="1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</row>
    <row r="673" spans="1:24" ht="15.75" hidden="1" customHeight="1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</row>
    <row r="674" spans="1:24" ht="15.75" hidden="1" customHeight="1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</row>
    <row r="675" spans="1:24" ht="15.75" hidden="1" customHeight="1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</row>
    <row r="676" spans="1:24" ht="15.75" hidden="1" customHeight="1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</row>
    <row r="677" spans="1:24" ht="15.75" hidden="1" customHeight="1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</row>
    <row r="678" spans="1:24" ht="15.75" hidden="1" customHeight="1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</row>
    <row r="679" spans="1:24" ht="15.75" hidden="1" customHeight="1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</row>
    <row r="680" spans="1:24" ht="15.75" hidden="1" customHeight="1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</row>
    <row r="681" spans="1:24" ht="15.75" hidden="1" customHeight="1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</row>
    <row r="682" spans="1:24" ht="15.75" hidden="1" customHeight="1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</row>
    <row r="683" spans="1:24" ht="15.75" hidden="1" customHeight="1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</row>
    <row r="684" spans="1:24" ht="15.75" hidden="1" customHeight="1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</row>
    <row r="685" spans="1:24" ht="15.75" hidden="1" customHeight="1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</row>
    <row r="686" spans="1:24" ht="15.75" hidden="1" customHeight="1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</row>
    <row r="687" spans="1:24" ht="15.75" hidden="1" customHeight="1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</row>
    <row r="688" spans="1:24" ht="15.75" hidden="1" customHeight="1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</row>
    <row r="689" spans="1:24" ht="15.75" hidden="1" customHeight="1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</row>
    <row r="690" spans="1:24" ht="15.75" hidden="1" customHeight="1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</row>
    <row r="691" spans="1:24" ht="15.75" hidden="1" customHeight="1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</row>
    <row r="692" spans="1:24" ht="15.75" hidden="1" customHeight="1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</row>
    <row r="693" spans="1:24" ht="15.75" hidden="1" customHeight="1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</row>
    <row r="694" spans="1:24" ht="15.75" hidden="1" customHeight="1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</row>
    <row r="695" spans="1:24" ht="15.75" hidden="1" customHeight="1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</row>
    <row r="696" spans="1:24" ht="15.75" hidden="1" customHeight="1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</row>
    <row r="697" spans="1:24" ht="15.75" hidden="1" customHeight="1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</row>
    <row r="698" spans="1:24" ht="15.75" hidden="1" customHeight="1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</row>
    <row r="699" spans="1:24" ht="15.75" hidden="1" customHeight="1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</row>
    <row r="700" spans="1:24" ht="15.75" hidden="1" customHeight="1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</row>
    <row r="701" spans="1:24" ht="15.75" hidden="1" customHeight="1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</row>
    <row r="702" spans="1:24" ht="15.75" hidden="1" customHeight="1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</row>
    <row r="703" spans="1:24" ht="15.75" hidden="1" customHeight="1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</row>
    <row r="704" spans="1:24" ht="15.75" hidden="1" customHeight="1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</row>
    <row r="705" spans="1:24" ht="15.75" hidden="1" customHeight="1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</row>
    <row r="706" spans="1:24" ht="15.75" hidden="1" customHeight="1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</row>
    <row r="707" spans="1:24" ht="15.75" hidden="1" customHeight="1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</row>
    <row r="708" spans="1:24" ht="15.75" hidden="1" customHeight="1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</row>
    <row r="709" spans="1:24" ht="15.75" hidden="1" customHeight="1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</row>
    <row r="710" spans="1:24" ht="15.75" hidden="1" customHeight="1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</row>
    <row r="711" spans="1:24" ht="15.75" hidden="1" customHeight="1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</row>
    <row r="712" spans="1:24" ht="15.75" hidden="1" customHeight="1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</row>
    <row r="713" spans="1:24" ht="15.75" hidden="1" customHeight="1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</row>
    <row r="714" spans="1:24" ht="15.75" hidden="1" customHeight="1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</row>
    <row r="715" spans="1:24" ht="15.75" hidden="1" customHeight="1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</row>
    <row r="716" spans="1:24" ht="15.75" hidden="1" customHeight="1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</row>
    <row r="717" spans="1:24" ht="15.75" hidden="1" customHeight="1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</row>
    <row r="718" spans="1:24" ht="15.75" hidden="1" customHeight="1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</row>
    <row r="719" spans="1:24" ht="15.75" hidden="1" customHeight="1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</row>
    <row r="720" spans="1:24" ht="15.75" hidden="1" customHeight="1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</row>
    <row r="721" spans="1:24" ht="15.75" hidden="1" customHeight="1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</row>
    <row r="722" spans="1:24" ht="15.75" hidden="1" customHeight="1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</row>
    <row r="723" spans="1:24" ht="15.75" hidden="1" customHeight="1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</row>
    <row r="724" spans="1:24" ht="15.75" hidden="1" customHeight="1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</row>
    <row r="725" spans="1:24" ht="15.75" hidden="1" customHeight="1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</row>
    <row r="726" spans="1:24" ht="15.75" hidden="1" customHeight="1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</row>
    <row r="727" spans="1:24" ht="15.75" hidden="1" customHeight="1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</row>
    <row r="728" spans="1:24" ht="15.75" hidden="1" customHeight="1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</row>
    <row r="729" spans="1:24" ht="15.75" hidden="1" customHeight="1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</row>
    <row r="730" spans="1:24" ht="15.75" hidden="1" customHeight="1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</row>
    <row r="731" spans="1:24" ht="15.75" hidden="1" customHeight="1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</row>
    <row r="732" spans="1:24" ht="15.75" hidden="1" customHeight="1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</row>
    <row r="733" spans="1:24" ht="15.75" hidden="1" customHeight="1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</row>
    <row r="734" spans="1:24" ht="15.75" hidden="1" customHeight="1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</row>
    <row r="735" spans="1:24" ht="15.75" hidden="1" customHeight="1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</row>
    <row r="736" spans="1:24" ht="15.75" hidden="1" customHeight="1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</row>
    <row r="737" spans="1:24" ht="15.75" hidden="1" customHeight="1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</row>
    <row r="738" spans="1:24" ht="15.75" hidden="1" customHeight="1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</row>
    <row r="739" spans="1:24" ht="15.75" hidden="1" customHeight="1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</row>
    <row r="740" spans="1:24" ht="15.75" hidden="1" customHeight="1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</row>
    <row r="741" spans="1:24" ht="15.75" hidden="1" customHeight="1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</row>
    <row r="742" spans="1:24" ht="15.75" hidden="1" customHeight="1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</row>
    <row r="743" spans="1:24" ht="15.75" hidden="1" customHeight="1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</row>
    <row r="744" spans="1:24" ht="15.75" hidden="1" customHeight="1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</row>
    <row r="745" spans="1:24" ht="15.75" hidden="1" customHeight="1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</row>
    <row r="746" spans="1:24" ht="15.75" hidden="1" customHeight="1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</row>
    <row r="747" spans="1:24" ht="15.75" hidden="1" customHeight="1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</row>
    <row r="748" spans="1:24" ht="15.75" hidden="1" customHeight="1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</row>
    <row r="749" spans="1:24" ht="15.75" hidden="1" customHeight="1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</row>
    <row r="750" spans="1:24" ht="15.75" hidden="1" customHeight="1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</row>
    <row r="751" spans="1:24" ht="15.75" hidden="1" customHeight="1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</row>
    <row r="752" spans="1:24" ht="15.75" hidden="1" customHeight="1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</row>
    <row r="753" spans="1:24" ht="15.75" hidden="1" customHeight="1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</row>
    <row r="754" spans="1:24" ht="15.75" hidden="1" customHeight="1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</row>
    <row r="755" spans="1:24" ht="15.75" hidden="1" customHeight="1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</row>
    <row r="756" spans="1:24" ht="15.75" hidden="1" customHeight="1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</row>
    <row r="757" spans="1:24" ht="15.75" hidden="1" customHeight="1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</row>
    <row r="758" spans="1:24" ht="15.75" hidden="1" customHeight="1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</row>
    <row r="759" spans="1:24" ht="15.75" hidden="1" customHeight="1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</row>
    <row r="760" spans="1:24" ht="15.75" hidden="1" customHeight="1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</row>
    <row r="761" spans="1:24" ht="15.75" hidden="1" customHeight="1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</row>
    <row r="762" spans="1:24" ht="15.75" hidden="1" customHeight="1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</row>
    <row r="763" spans="1:24" ht="15.75" hidden="1" customHeight="1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</row>
    <row r="764" spans="1:24" ht="15.75" hidden="1" customHeight="1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</row>
    <row r="765" spans="1:24" ht="15.75" hidden="1" customHeight="1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</row>
    <row r="766" spans="1:24" ht="15.75" hidden="1" customHeight="1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</row>
    <row r="767" spans="1:24" ht="15.75" hidden="1" customHeight="1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</row>
    <row r="768" spans="1:24" ht="15.75" hidden="1" customHeight="1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</row>
    <row r="769" spans="1:24" ht="15.75" hidden="1" customHeight="1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</row>
    <row r="770" spans="1:24" ht="15.75" hidden="1" customHeight="1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</row>
    <row r="771" spans="1:24" ht="15.75" hidden="1" customHeight="1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</row>
    <row r="772" spans="1:24" ht="15.75" hidden="1" customHeight="1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</row>
    <row r="773" spans="1:24" ht="15.75" hidden="1" customHeight="1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</row>
    <row r="774" spans="1:24" ht="15.75" hidden="1" customHeight="1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</row>
    <row r="775" spans="1:24" ht="15.75" hidden="1" customHeight="1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</row>
    <row r="776" spans="1:24" ht="15.75" hidden="1" customHeight="1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</row>
    <row r="777" spans="1:24" ht="15.75" hidden="1" customHeight="1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</row>
    <row r="778" spans="1:24" ht="15.75" hidden="1" customHeight="1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</row>
    <row r="779" spans="1:24" ht="15.75" hidden="1" customHeight="1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</row>
    <row r="780" spans="1:24" ht="15.75" hidden="1" customHeight="1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</row>
    <row r="781" spans="1:24" ht="15.75" hidden="1" customHeight="1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</row>
    <row r="782" spans="1:24" ht="15.75" hidden="1" customHeight="1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</row>
    <row r="783" spans="1:24" ht="15.75" hidden="1" customHeight="1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</row>
    <row r="784" spans="1:24" ht="15.75" hidden="1" customHeight="1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</row>
    <row r="785" spans="1:24" ht="15.75" hidden="1" customHeight="1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</row>
    <row r="786" spans="1:24" ht="15.75" hidden="1" customHeight="1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</row>
    <row r="787" spans="1:24" ht="15.75" hidden="1" customHeight="1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</row>
    <row r="788" spans="1:24" ht="15.75" hidden="1" customHeight="1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</row>
    <row r="789" spans="1:24" ht="15.75" hidden="1" customHeight="1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</row>
    <row r="790" spans="1:24" ht="15.75" hidden="1" customHeight="1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</row>
    <row r="791" spans="1:24" ht="15.75" hidden="1" customHeight="1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</row>
    <row r="792" spans="1:24" ht="15.75" hidden="1" customHeight="1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</row>
    <row r="793" spans="1:24" ht="15.75" hidden="1" customHeight="1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</row>
    <row r="794" spans="1:24" ht="15.75" hidden="1" customHeight="1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</row>
    <row r="795" spans="1:24" ht="15.75" hidden="1" customHeight="1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</row>
    <row r="796" spans="1:24" ht="15.75" hidden="1" customHeight="1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</row>
    <row r="797" spans="1:24" ht="15.75" hidden="1" customHeight="1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</row>
    <row r="798" spans="1:24" ht="15.75" hidden="1" customHeight="1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</row>
    <row r="799" spans="1:24" ht="15.75" hidden="1" customHeight="1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</row>
    <row r="800" spans="1:24" ht="15.75" hidden="1" customHeight="1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</row>
    <row r="801" spans="1:24" ht="15.75" hidden="1" customHeight="1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</row>
    <row r="802" spans="1:24" ht="15.75" hidden="1" customHeight="1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</row>
    <row r="803" spans="1:24" ht="15.75" hidden="1" customHeight="1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</row>
    <row r="804" spans="1:24" ht="15.75" hidden="1" customHeight="1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</row>
    <row r="805" spans="1:24" ht="15.75" hidden="1" customHeight="1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</row>
    <row r="806" spans="1:24" ht="15.75" hidden="1" customHeight="1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</row>
    <row r="807" spans="1:24" ht="15.75" hidden="1" customHeight="1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</row>
    <row r="808" spans="1:24" ht="15.75" hidden="1" customHeight="1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</row>
    <row r="809" spans="1:24" ht="15.75" hidden="1" customHeight="1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</row>
    <row r="810" spans="1:24" ht="15.75" hidden="1" customHeight="1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</row>
    <row r="811" spans="1:24" ht="15.75" hidden="1" customHeight="1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</row>
    <row r="812" spans="1:24" ht="15.75" hidden="1" customHeight="1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</row>
    <row r="813" spans="1:24" ht="15.75" hidden="1" customHeight="1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</row>
    <row r="814" spans="1:24" ht="15.75" hidden="1" customHeight="1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</row>
    <row r="815" spans="1:24" ht="15.75" hidden="1" customHeight="1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</row>
    <row r="816" spans="1:24" ht="15.75" hidden="1" customHeight="1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</row>
    <row r="817" spans="1:24" ht="15.75" hidden="1" customHeight="1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</row>
    <row r="818" spans="1:24" ht="15.75" hidden="1" customHeight="1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</row>
    <row r="819" spans="1:24" ht="15.75" hidden="1" customHeight="1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</row>
    <row r="820" spans="1:24" ht="15.75" hidden="1" customHeight="1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</row>
    <row r="821" spans="1:24" ht="15.75" hidden="1" customHeight="1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</row>
    <row r="822" spans="1:24" ht="15.75" hidden="1" customHeight="1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</row>
    <row r="823" spans="1:24" ht="15.75" hidden="1" customHeight="1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</row>
    <row r="824" spans="1:24" ht="15.75" hidden="1" customHeight="1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</row>
    <row r="825" spans="1:24" ht="15.75" hidden="1" customHeight="1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</row>
    <row r="826" spans="1:24" ht="15.75" hidden="1" customHeight="1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</row>
    <row r="827" spans="1:24" ht="15.75" hidden="1" customHeight="1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</row>
    <row r="828" spans="1:24" ht="15.75" hidden="1" customHeight="1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</row>
    <row r="829" spans="1:24" ht="15.75" hidden="1" customHeight="1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</row>
    <row r="830" spans="1:24" ht="15.75" hidden="1" customHeight="1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</row>
    <row r="831" spans="1:24" ht="15.75" hidden="1" customHeight="1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</row>
    <row r="832" spans="1:24" ht="15.75" hidden="1" customHeight="1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</row>
    <row r="833" spans="1:24" ht="15.75" hidden="1" customHeight="1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</row>
    <row r="834" spans="1:24" ht="15.75" hidden="1" customHeight="1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</row>
    <row r="835" spans="1:24" ht="15.75" hidden="1" customHeight="1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</row>
    <row r="836" spans="1:24" ht="15.75" hidden="1" customHeight="1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</row>
    <row r="837" spans="1:24" ht="15.75" hidden="1" customHeight="1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</row>
    <row r="838" spans="1:24" ht="15.75" hidden="1" customHeight="1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</row>
    <row r="839" spans="1:24" ht="15.75" hidden="1" customHeight="1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</row>
    <row r="840" spans="1:24" ht="15.75" hidden="1" customHeight="1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</row>
    <row r="841" spans="1:24" ht="15.75" hidden="1" customHeight="1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</row>
    <row r="842" spans="1:24" ht="15.75" hidden="1" customHeight="1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</row>
    <row r="843" spans="1:24" ht="15.75" hidden="1" customHeight="1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</row>
    <row r="844" spans="1:24" ht="15.75" hidden="1" customHeight="1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</row>
    <row r="845" spans="1:24" ht="15.75" hidden="1" customHeight="1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</row>
    <row r="846" spans="1:24" ht="15.75" hidden="1" customHeight="1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</row>
    <row r="847" spans="1:24" ht="15.75" hidden="1" customHeight="1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</row>
    <row r="848" spans="1:24" ht="15.75" hidden="1" customHeight="1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</row>
    <row r="849" spans="1:24" ht="15.75" hidden="1" customHeight="1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</row>
    <row r="850" spans="1:24" ht="15.75" hidden="1" customHeight="1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</row>
    <row r="851" spans="1:24" ht="15.75" hidden="1" customHeight="1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</row>
    <row r="852" spans="1:24" ht="15.75" hidden="1" customHeight="1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</row>
    <row r="853" spans="1:24" ht="15.75" hidden="1" customHeight="1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</row>
    <row r="854" spans="1:24" ht="15.75" hidden="1" customHeight="1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</row>
    <row r="855" spans="1:24" ht="15.75" hidden="1" customHeight="1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</row>
    <row r="856" spans="1:24" ht="15.75" hidden="1" customHeight="1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</row>
    <row r="857" spans="1:24" ht="15.75" hidden="1" customHeight="1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</row>
    <row r="858" spans="1:24" ht="15.75" hidden="1" customHeight="1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</row>
    <row r="859" spans="1:24" ht="15.75" hidden="1" customHeight="1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</row>
    <row r="860" spans="1:24" ht="15.75" hidden="1" customHeight="1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</row>
    <row r="861" spans="1:24" ht="15.75" hidden="1" customHeight="1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</row>
    <row r="862" spans="1:24" ht="15.75" hidden="1" customHeight="1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</row>
    <row r="863" spans="1:24" ht="15.75" hidden="1" customHeight="1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</row>
    <row r="864" spans="1:24" ht="15.75" hidden="1" customHeight="1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</row>
    <row r="865" spans="1:24" ht="15.75" hidden="1" customHeight="1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</row>
    <row r="866" spans="1:24" ht="15.75" hidden="1" customHeight="1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</row>
    <row r="867" spans="1:24" ht="15.75" hidden="1" customHeight="1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</row>
    <row r="868" spans="1:24" ht="15.75" hidden="1" customHeight="1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</row>
    <row r="869" spans="1:24" ht="15.75" hidden="1" customHeight="1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</row>
    <row r="870" spans="1:24" ht="15.75" hidden="1" customHeight="1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</row>
    <row r="871" spans="1:24" ht="15.75" hidden="1" customHeight="1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</row>
    <row r="872" spans="1:24" ht="15.75" hidden="1" customHeight="1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</row>
    <row r="873" spans="1:24" ht="15.75" hidden="1" customHeight="1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</row>
    <row r="874" spans="1:24" ht="15.75" hidden="1" customHeight="1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</row>
    <row r="875" spans="1:24" ht="15.75" hidden="1" customHeight="1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</row>
    <row r="876" spans="1:24" ht="15.75" hidden="1" customHeight="1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</row>
    <row r="877" spans="1:24" ht="15.75" hidden="1" customHeight="1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</row>
    <row r="878" spans="1:24" ht="15.75" hidden="1" customHeight="1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</row>
    <row r="879" spans="1:24" ht="15.75" hidden="1" customHeight="1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</row>
    <row r="880" spans="1:24" ht="15.75" hidden="1" customHeight="1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</row>
    <row r="881" spans="1:24" ht="15.75" hidden="1" customHeight="1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</row>
    <row r="882" spans="1:24" ht="15.75" hidden="1" customHeight="1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</row>
    <row r="883" spans="1:24" ht="15.75" hidden="1" customHeight="1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</row>
    <row r="884" spans="1:24" ht="15.75" hidden="1" customHeight="1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</row>
    <row r="885" spans="1:24" ht="15.75" hidden="1" customHeight="1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</row>
    <row r="886" spans="1:24" ht="15.75" hidden="1" customHeight="1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</row>
    <row r="887" spans="1:24" ht="15.75" hidden="1" customHeight="1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</row>
    <row r="888" spans="1:24" ht="15.75" hidden="1" customHeight="1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</row>
    <row r="889" spans="1:24" ht="15.75" hidden="1" customHeight="1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</row>
    <row r="890" spans="1:24" ht="15.75" hidden="1" customHeight="1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</row>
    <row r="891" spans="1:24" ht="15.75" hidden="1" customHeight="1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</row>
    <row r="892" spans="1:24" ht="15.75" hidden="1" customHeight="1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</row>
    <row r="893" spans="1:24" ht="15.75" hidden="1" customHeight="1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</row>
    <row r="894" spans="1:24" ht="15.75" hidden="1" customHeight="1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</row>
    <row r="895" spans="1:24" ht="15.75" hidden="1" customHeight="1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</row>
    <row r="896" spans="1:24" ht="15.75" hidden="1" customHeight="1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</row>
    <row r="897" spans="1:24" ht="15.75" hidden="1" customHeight="1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</row>
    <row r="898" spans="1:24" ht="15.75" hidden="1" customHeight="1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</row>
    <row r="899" spans="1:24" ht="15.75" hidden="1" customHeight="1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</row>
    <row r="900" spans="1:24" ht="15.75" hidden="1" customHeight="1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</row>
    <row r="901" spans="1:24" ht="15.75" hidden="1" customHeight="1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</row>
    <row r="902" spans="1:24" ht="15.75" hidden="1" customHeight="1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</row>
    <row r="903" spans="1:24" ht="15.75" hidden="1" customHeight="1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</row>
    <row r="904" spans="1:24" ht="15.75" hidden="1" customHeight="1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</row>
    <row r="905" spans="1:24" ht="15.75" hidden="1" customHeight="1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</row>
    <row r="906" spans="1:24" ht="15.75" hidden="1" customHeight="1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</row>
    <row r="907" spans="1:24" ht="15.75" hidden="1" customHeight="1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</row>
    <row r="908" spans="1:24" ht="15.75" hidden="1" customHeight="1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</row>
    <row r="909" spans="1:24" ht="15.75" hidden="1" customHeight="1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</row>
    <row r="910" spans="1:24" ht="15.75" hidden="1" customHeight="1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</row>
    <row r="911" spans="1:24" ht="15.75" hidden="1" customHeight="1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</row>
    <row r="912" spans="1:24" ht="15.75" hidden="1" customHeight="1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</row>
    <row r="913" spans="1:24" ht="15.75" hidden="1" customHeight="1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</row>
    <row r="914" spans="1:24" ht="15.75" hidden="1" customHeight="1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</row>
    <row r="915" spans="1:24" ht="15.75" hidden="1" customHeight="1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</row>
    <row r="916" spans="1:24" ht="15.75" hidden="1" customHeight="1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</row>
    <row r="917" spans="1:24" ht="15.75" hidden="1" customHeight="1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</row>
    <row r="918" spans="1:24" ht="15.75" hidden="1" customHeight="1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</row>
    <row r="919" spans="1:24" ht="15.75" hidden="1" customHeight="1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</row>
    <row r="920" spans="1:24" ht="15.75" hidden="1" customHeight="1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</row>
    <row r="921" spans="1:24" ht="15.75" hidden="1" customHeight="1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</row>
    <row r="922" spans="1:24" ht="15.75" hidden="1" customHeight="1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</row>
    <row r="923" spans="1:24" ht="15.75" hidden="1" customHeight="1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</row>
    <row r="924" spans="1:24" ht="15.75" hidden="1" customHeight="1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</row>
    <row r="925" spans="1:24" ht="15.75" hidden="1" customHeight="1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</row>
    <row r="926" spans="1:24" ht="15.75" hidden="1" customHeight="1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</row>
    <row r="927" spans="1:24" ht="15.75" hidden="1" customHeight="1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</row>
    <row r="928" spans="1:24" ht="15.75" hidden="1" customHeight="1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</row>
    <row r="929" spans="1:24" ht="15.75" hidden="1" customHeight="1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</row>
    <row r="930" spans="1:24" ht="15.75" hidden="1" customHeight="1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</row>
    <row r="931" spans="1:24" ht="15.75" hidden="1" customHeight="1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</row>
    <row r="932" spans="1:24" ht="15.75" hidden="1" customHeight="1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</row>
    <row r="933" spans="1:24" ht="15.75" hidden="1" customHeight="1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</row>
    <row r="934" spans="1:24" ht="15.75" hidden="1" customHeight="1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</row>
    <row r="935" spans="1:24" ht="15.75" hidden="1" customHeight="1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</row>
    <row r="936" spans="1:24" ht="15.75" hidden="1" customHeight="1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</row>
    <row r="937" spans="1:24" ht="15.75" hidden="1" customHeight="1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</row>
    <row r="938" spans="1:24" ht="15.75" hidden="1" customHeight="1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</row>
    <row r="939" spans="1:24" ht="15.75" hidden="1" customHeight="1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</row>
    <row r="940" spans="1:24" ht="15.75" hidden="1" customHeight="1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</row>
    <row r="941" spans="1:24" ht="15.75" hidden="1" customHeight="1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</row>
    <row r="942" spans="1:24" ht="15.75" hidden="1" customHeight="1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</row>
    <row r="943" spans="1:24" ht="15.75" hidden="1" customHeight="1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</row>
    <row r="944" spans="1:24" ht="15.75" hidden="1" customHeight="1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</row>
    <row r="945" spans="1:24" ht="15.75" hidden="1" customHeight="1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</row>
    <row r="946" spans="1:24" ht="15.75" hidden="1" customHeight="1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</row>
    <row r="947" spans="1:24" ht="15.75" hidden="1" customHeight="1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</row>
    <row r="948" spans="1:24" ht="15.75" hidden="1" customHeight="1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</row>
    <row r="949" spans="1:24" ht="15.75" hidden="1" customHeight="1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</row>
    <row r="950" spans="1:24" ht="15.75" hidden="1" customHeight="1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</row>
    <row r="951" spans="1:24" ht="15.75" hidden="1" customHeight="1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</row>
    <row r="952" spans="1:24" ht="15.75" hidden="1" customHeight="1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</row>
    <row r="953" spans="1:24" ht="15.75" hidden="1" customHeight="1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</row>
    <row r="954" spans="1:24" ht="15.75" hidden="1" customHeight="1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</row>
    <row r="955" spans="1:24" ht="15.75" hidden="1" customHeight="1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</row>
    <row r="956" spans="1:24" ht="15.75" hidden="1" customHeight="1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</row>
    <row r="957" spans="1:24" ht="15.75" hidden="1" customHeight="1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</row>
    <row r="958" spans="1:24" ht="15.75" hidden="1" customHeight="1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</row>
    <row r="959" spans="1:24" ht="15.75" hidden="1" customHeight="1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</row>
    <row r="960" spans="1:24" ht="15.75" hidden="1" customHeight="1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</row>
    <row r="961" spans="1:24" ht="15.75" hidden="1" customHeight="1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</row>
    <row r="962" spans="1:24" ht="15.75" hidden="1" customHeight="1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</row>
    <row r="963" spans="1:24" ht="15.75" hidden="1" customHeight="1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</row>
    <row r="964" spans="1:24" ht="15.75" hidden="1" customHeight="1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</row>
    <row r="965" spans="1:24" ht="15.75" hidden="1" customHeight="1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</row>
    <row r="966" spans="1:24" ht="15.75" hidden="1" customHeight="1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</row>
    <row r="967" spans="1:24" ht="15.75" hidden="1" customHeight="1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</row>
    <row r="968" spans="1:24" ht="15.75" hidden="1" customHeight="1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</row>
    <row r="969" spans="1:24" ht="15.75" hidden="1" customHeight="1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</row>
    <row r="970" spans="1:24" ht="15.75" hidden="1" customHeight="1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</row>
    <row r="971" spans="1:24" ht="15.75" hidden="1" customHeight="1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</row>
    <row r="972" spans="1:24" ht="15.75" hidden="1" customHeight="1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</row>
    <row r="973" spans="1:24" ht="15.75" hidden="1" customHeight="1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</row>
    <row r="974" spans="1:24" ht="15.75" hidden="1" customHeight="1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</row>
    <row r="975" spans="1:24" ht="15.75" hidden="1" customHeight="1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</row>
    <row r="976" spans="1:24" ht="15.75" hidden="1" customHeight="1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</row>
    <row r="977" spans="1:24" ht="15.75" hidden="1" customHeight="1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</row>
    <row r="978" spans="1:24" ht="15.75" hidden="1" customHeight="1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</row>
    <row r="979" spans="1:24" ht="15.75" hidden="1" customHeight="1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</row>
    <row r="980" spans="1:24" ht="15.75" hidden="1" customHeight="1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</row>
    <row r="981" spans="1:24" ht="15.75" hidden="1" customHeight="1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</row>
    <row r="982" spans="1:24" ht="15.75" hidden="1" customHeight="1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</row>
    <row r="983" spans="1:24" ht="15.75" hidden="1" customHeight="1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</row>
    <row r="984" spans="1:24" ht="15.75" hidden="1" customHeight="1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</row>
    <row r="985" spans="1:24" ht="15.75" hidden="1" customHeight="1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</row>
    <row r="986" spans="1:24" ht="15.75" hidden="1" customHeight="1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</row>
    <row r="987" spans="1:24" ht="15.75" hidden="1" customHeight="1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</row>
    <row r="988" spans="1:24" ht="15.75" hidden="1" customHeight="1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</row>
    <row r="989" spans="1:24" ht="15.75" hidden="1" customHeight="1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</row>
    <row r="990" spans="1:24" ht="15.75" hidden="1" customHeight="1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</row>
    <row r="991" spans="1:24" ht="15.75" hidden="1" customHeight="1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</row>
    <row r="992" spans="1:24" ht="15.75" hidden="1" customHeight="1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</row>
    <row r="993" spans="1:24" ht="15.75" hidden="1" customHeight="1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</row>
    <row r="994" spans="1:24" ht="15.75" hidden="1" customHeight="1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</row>
    <row r="995" spans="1:24" ht="15.75" hidden="1" customHeight="1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</row>
    <row r="996" spans="1:24" ht="15.75" hidden="1" customHeight="1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</row>
    <row r="997" spans="1:24" ht="15.75" hidden="1" customHeight="1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</row>
    <row r="998" spans="1:24" ht="15.75" hidden="1" customHeight="1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</row>
    <row r="999" spans="1:24" ht="15.75" hidden="1" customHeight="1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</row>
    <row r="1000" spans="1:24" ht="15.75" hidden="1" customHeight="1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</row>
    <row r="1001" spans="1:24" ht="15.75" hidden="1" customHeight="1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</row>
    <row r="1002" spans="1:24" ht="15.75" hidden="1" customHeight="1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</row>
    <row r="1003" spans="1:24" ht="15.75" hidden="1" customHeight="1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</row>
    <row r="1004" spans="1:24" ht="15.75" hidden="1" customHeight="1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</row>
  </sheetData>
  <mergeCells count="1">
    <mergeCell ref="D2:F2"/>
  </mergeCells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7"/>
  <sheetViews>
    <sheetView workbookViewId="0"/>
  </sheetViews>
  <sheetFormatPr baseColWidth="10" defaultColWidth="11.25" defaultRowHeight="15" customHeight="1"/>
  <cols>
    <col min="2" max="2" width="12.75" customWidth="1"/>
    <col min="3" max="3" width="6" customWidth="1"/>
    <col min="4" max="4" width="8.5" customWidth="1"/>
    <col min="5" max="5" width="4.5" customWidth="1"/>
    <col min="6" max="7" width="14.5" customWidth="1"/>
    <col min="8" max="8" width="9.875" customWidth="1"/>
    <col min="9" max="9" width="4.625" customWidth="1"/>
    <col min="10" max="10" width="3.125" customWidth="1"/>
  </cols>
  <sheetData>
    <row r="1" spans="1:12">
      <c r="A1" s="3">
        <v>1</v>
      </c>
    </row>
    <row r="2" spans="1:12">
      <c r="A2" s="5"/>
    </row>
    <row r="3" spans="1:12">
      <c r="B3" s="179" t="s">
        <v>0</v>
      </c>
      <c r="C3" s="180"/>
      <c r="D3" s="180"/>
      <c r="E3" s="180"/>
      <c r="F3" s="180"/>
      <c r="G3" s="180"/>
      <c r="H3" s="180"/>
      <c r="I3" s="180"/>
      <c r="J3" s="181"/>
    </row>
    <row r="4" spans="1:12">
      <c r="B4" s="31"/>
      <c r="C4" s="31"/>
      <c r="D4" s="31"/>
      <c r="E4" s="31"/>
      <c r="F4" s="31"/>
      <c r="G4" s="31"/>
      <c r="H4" s="33"/>
      <c r="I4" s="33"/>
      <c r="J4" s="33"/>
      <c r="L4" s="35" t="s">
        <v>17</v>
      </c>
    </row>
    <row r="5" spans="1:12">
      <c r="B5" s="166" t="s">
        <v>18</v>
      </c>
      <c r="C5" s="167"/>
      <c r="D5" s="167"/>
      <c r="E5" s="167"/>
      <c r="F5" s="167"/>
      <c r="G5" s="168"/>
      <c r="H5" s="35" t="s">
        <v>19</v>
      </c>
    </row>
    <row r="6" spans="1:12">
      <c r="B6" s="40" t="s">
        <v>20</v>
      </c>
      <c r="C6" s="42"/>
      <c r="D6" s="40" t="s">
        <v>21</v>
      </c>
      <c r="E6" s="43"/>
      <c r="F6" s="43"/>
      <c r="G6" s="43"/>
    </row>
    <row r="7" spans="1:12">
      <c r="B7" s="33"/>
      <c r="C7" s="33"/>
      <c r="D7" s="33"/>
      <c r="E7" s="33"/>
      <c r="F7" s="33"/>
      <c r="G7" s="33"/>
      <c r="H7" s="33"/>
      <c r="I7" s="33"/>
      <c r="J7" s="33"/>
      <c r="K7" t="str">
        <f>A1&amp;"!"&amp;D14</f>
        <v>1!</v>
      </c>
    </row>
    <row r="8" spans="1:12">
      <c r="B8" s="44" t="s">
        <v>22</v>
      </c>
      <c r="C8" s="45" t="s">
        <v>23</v>
      </c>
      <c r="D8" s="45" t="s">
        <v>24</v>
      </c>
      <c r="E8" s="46" t="s">
        <v>25</v>
      </c>
      <c r="F8" s="45" t="s">
        <v>26</v>
      </c>
      <c r="G8" s="46" t="s">
        <v>27</v>
      </c>
      <c r="H8" s="46" t="s">
        <v>28</v>
      </c>
      <c r="I8" s="46" t="s">
        <v>29</v>
      </c>
      <c r="J8" s="46" t="s">
        <v>30</v>
      </c>
    </row>
    <row r="9" spans="1:12">
      <c r="A9" s="35"/>
      <c r="B9" s="47" t="s">
        <v>49</v>
      </c>
      <c r="C9" s="48"/>
      <c r="D9" s="49"/>
      <c r="E9" s="48"/>
      <c r="F9" s="49"/>
      <c r="G9" s="49"/>
      <c r="H9" s="49"/>
      <c r="I9" s="49"/>
      <c r="J9" s="49"/>
      <c r="L9" s="50" t="str">
        <f>A1&amp;"!"&amp;D14</f>
        <v>1!</v>
      </c>
    </row>
    <row r="10" spans="1:12">
      <c r="A10" s="35"/>
      <c r="B10" s="77" t="e">
        <f ca="1">INDIRECT(CELL("",A1)&amp;"!"&amp;"D14",TRUE)</f>
        <v>#VALUE!</v>
      </c>
      <c r="C10" s="51"/>
      <c r="D10" s="52"/>
      <c r="E10" s="53"/>
      <c r="F10" s="52"/>
      <c r="G10" s="55" t="str">
        <f ca="1">INDIRECT("'"&amp;A1&amp;"'!D14")</f>
        <v>Clem</v>
      </c>
      <c r="H10" s="52"/>
      <c r="I10" s="56"/>
      <c r="J10" s="52"/>
    </row>
    <row r="11" spans="1:12">
      <c r="A11" s="35"/>
      <c r="B11" s="47" t="s">
        <v>248</v>
      </c>
      <c r="C11" s="51"/>
      <c r="D11" s="56"/>
      <c r="E11" s="57"/>
      <c r="F11" s="52" t="s">
        <v>249</v>
      </c>
      <c r="G11" s="58" t="s">
        <v>230</v>
      </c>
      <c r="H11" s="56"/>
      <c r="I11" s="56"/>
      <c r="J11" s="56"/>
    </row>
    <row r="12" spans="1:12">
      <c r="A12" s="35"/>
      <c r="B12" s="77"/>
      <c r="C12" s="53"/>
      <c r="D12" s="52"/>
      <c r="E12" s="53"/>
      <c r="F12" s="52" t="e">
        <f>HLOOKUP("*",'1'!D14,1)</f>
        <v>#N/A</v>
      </c>
      <c r="G12" s="50" t="str">
        <f>A3&amp;D14</f>
        <v/>
      </c>
      <c r="H12" s="56"/>
      <c r="I12" s="56"/>
      <c r="J12" s="56"/>
      <c r="K12" t="s">
        <v>249</v>
      </c>
    </row>
    <row r="13" spans="1:12">
      <c r="B13" s="162" t="s">
        <v>231</v>
      </c>
      <c r="C13" s="53"/>
      <c r="D13" s="52"/>
      <c r="E13" s="53"/>
      <c r="F13" s="52"/>
      <c r="G13" s="52" t="str">
        <f ca="1">IFERROR(__xludf.DUMMYFUNCTION("IMPORTRANGE(""https://docs.google.com/spreadsheets/d/140UzLF9ZNhps7ZvG4nIRH9jrdvmz_B1aYARV6JoFa-o/edit#gid=1395502101"",A8)"),"#N/A")</f>
        <v>#N/A</v>
      </c>
      <c r="H13" s="56"/>
      <c r="I13" s="56"/>
      <c r="J13" s="56"/>
    </row>
    <row r="14" spans="1:12">
      <c r="B14" s="77"/>
      <c r="C14" s="53"/>
      <c r="D14" s="52"/>
      <c r="E14" s="53"/>
      <c r="F14" s="52"/>
      <c r="G14" s="52"/>
      <c r="H14" s="56"/>
      <c r="I14" s="56"/>
      <c r="J14" s="56"/>
    </row>
    <row r="15" spans="1:12">
      <c r="B15" s="77" t="s">
        <v>249</v>
      </c>
      <c r="C15" s="53"/>
      <c r="D15" s="56"/>
      <c r="E15" s="53"/>
      <c r="F15" s="59" t="s">
        <v>232</v>
      </c>
      <c r="G15" s="56"/>
      <c r="H15" s="56"/>
      <c r="I15" s="56"/>
      <c r="J15" s="56"/>
    </row>
    <row r="16" spans="1:12">
      <c r="B16" s="77"/>
      <c r="C16" s="53"/>
      <c r="D16" s="56"/>
      <c r="E16" s="57"/>
      <c r="F16" s="56"/>
      <c r="G16" s="56"/>
      <c r="H16" s="56"/>
      <c r="I16" s="56"/>
      <c r="J16" s="56"/>
    </row>
    <row r="17" spans="2:11">
      <c r="B17" s="163" t="s">
        <v>233</v>
      </c>
      <c r="C17" s="53"/>
      <c r="D17" s="56"/>
      <c r="E17" s="57"/>
      <c r="F17" s="56"/>
      <c r="G17" s="56"/>
      <c r="H17" s="56"/>
      <c r="I17" s="56"/>
      <c r="J17" s="56"/>
    </row>
    <row r="18" spans="2:11">
      <c r="B18" s="77"/>
      <c r="C18" s="53"/>
      <c r="D18" s="56"/>
      <c r="E18" s="53"/>
      <c r="F18" s="56"/>
      <c r="G18" s="56"/>
      <c r="H18" s="56"/>
      <c r="I18" s="56"/>
      <c r="J18" s="56"/>
    </row>
    <row r="19" spans="2:11">
      <c r="B19" s="164" t="e">
        <f ca="1">INDIRECT(CELL("contenu",A1)&amp;"!"&amp;D14 )</f>
        <v>#REF!</v>
      </c>
      <c r="C19" s="53"/>
      <c r="D19" s="56"/>
      <c r="E19" s="53"/>
      <c r="F19" s="56"/>
      <c r="G19" s="56"/>
      <c r="H19" s="56"/>
      <c r="I19" s="56"/>
      <c r="J19" s="56"/>
    </row>
    <row r="20" spans="2:11">
      <c r="B20" s="77"/>
      <c r="C20" s="53"/>
      <c r="D20" s="56"/>
      <c r="E20" s="53"/>
      <c r="F20" s="56"/>
      <c r="G20" s="56"/>
      <c r="H20" s="56"/>
      <c r="I20" s="56"/>
      <c r="J20" s="56"/>
    </row>
    <row r="21" spans="2:11">
      <c r="B21" s="47" t="s">
        <v>49</v>
      </c>
      <c r="C21" s="51"/>
      <c r="D21" s="52"/>
      <c r="E21" s="53"/>
      <c r="F21" s="54" t="s">
        <v>234</v>
      </c>
      <c r="G21" s="55"/>
      <c r="H21" s="52"/>
      <c r="I21" s="56"/>
      <c r="J21" s="52"/>
    </row>
    <row r="22" spans="2:11">
      <c r="B22" s="47" t="s">
        <v>49</v>
      </c>
      <c r="C22" s="51"/>
      <c r="D22" s="56"/>
      <c r="E22" s="57"/>
      <c r="G22" s="58"/>
      <c r="H22" s="56"/>
      <c r="I22" s="56"/>
      <c r="J22" s="56"/>
    </row>
    <row r="23" spans="2:11">
      <c r="B23" s="47" t="s">
        <v>49</v>
      </c>
      <c r="C23" s="53"/>
      <c r="D23" s="52"/>
      <c r="E23" s="53"/>
      <c r="F23" s="52"/>
      <c r="G23" s="50"/>
      <c r="H23" s="56"/>
      <c r="I23" s="56"/>
      <c r="J23" s="56"/>
    </row>
    <row r="24" spans="2:11">
      <c r="B24" s="47" t="s">
        <v>49</v>
      </c>
      <c r="C24" s="53"/>
      <c r="D24" s="52"/>
      <c r="E24" s="53"/>
      <c r="F24" s="55" t="s">
        <v>235</v>
      </c>
      <c r="G24" s="52"/>
      <c r="H24" s="56"/>
      <c r="I24" s="56"/>
      <c r="J24" s="56"/>
    </row>
    <row r="25" spans="2:11">
      <c r="B25" s="47" t="s">
        <v>49</v>
      </c>
      <c r="C25" s="53"/>
      <c r="D25" s="52"/>
      <c r="E25" s="53"/>
      <c r="F25" s="55" t="s">
        <v>236</v>
      </c>
      <c r="G25" s="52"/>
      <c r="H25" s="56"/>
      <c r="I25" s="56"/>
      <c r="J25" s="56"/>
      <c r="K25" s="35" t="s">
        <v>237</v>
      </c>
    </row>
    <row r="26" spans="2:11">
      <c r="B26" s="165" t="s">
        <v>250</v>
      </c>
      <c r="C26" s="53"/>
      <c r="D26" s="56"/>
      <c r="E26" s="53"/>
      <c r="F26" s="59"/>
      <c r="G26" s="56"/>
      <c r="H26" s="56"/>
      <c r="I26" s="56"/>
      <c r="J26" s="56"/>
    </row>
    <row r="27" spans="2:11">
      <c r="B27" s="77"/>
      <c r="C27" s="53"/>
      <c r="D27" s="55">
        <f ca="1">CELL("contents",A12)</f>
        <v>0</v>
      </c>
      <c r="E27" s="57"/>
      <c r="F27" s="60" t="e">
        <f ca="1">INDIRECT(CELL("contents",A12)&amp;"!D"&amp;CELL("contents",A20 ))</f>
        <v>#REF!</v>
      </c>
      <c r="G27" s="56"/>
      <c r="H27" s="56"/>
      <c r="I27" s="56"/>
      <c r="J27" s="56"/>
    </row>
    <row r="28" spans="2:11">
      <c r="B28" s="163"/>
      <c r="C28" s="53"/>
      <c r="D28" s="56"/>
      <c r="E28" s="57"/>
      <c r="F28" s="56"/>
      <c r="G28" s="56"/>
      <c r="H28" s="56"/>
      <c r="I28" s="56"/>
      <c r="J28" s="56"/>
    </row>
    <row r="29" spans="2:11">
      <c r="B29" s="165">
        <v>0</v>
      </c>
      <c r="C29" s="53"/>
      <c r="D29" s="56"/>
      <c r="E29" s="53"/>
      <c r="F29" s="56" t="e">
        <f>fi</f>
        <v>#NAME?</v>
      </c>
      <c r="G29" s="56"/>
      <c r="H29" s="56"/>
      <c r="I29" s="56"/>
      <c r="J29" s="56"/>
    </row>
    <row r="30" spans="2:11">
      <c r="B30" s="164"/>
      <c r="C30" s="53"/>
      <c r="D30" s="56"/>
      <c r="E30" s="53"/>
      <c r="F30" s="60" t="e">
        <f ca="1">INDIRECT(CELL("contenu",A12)&amp;"!"&amp;E12 )</f>
        <v>#REF!</v>
      </c>
      <c r="G30" s="56"/>
      <c r="H30" s="56"/>
      <c r="I30" s="56"/>
      <c r="J30" s="56"/>
    </row>
    <row r="31" spans="2:11">
      <c r="B31" s="77"/>
      <c r="C31" s="53"/>
      <c r="D31" s="56"/>
      <c r="E31" s="53"/>
      <c r="G31" s="56"/>
      <c r="H31" s="56"/>
      <c r="I31" s="56"/>
      <c r="J31" s="56"/>
    </row>
    <row r="32" spans="2:11">
      <c r="B32" s="77"/>
      <c r="C32" s="53"/>
      <c r="D32" s="56"/>
      <c r="E32" s="53"/>
      <c r="F32" s="60" t="s">
        <v>238</v>
      </c>
      <c r="G32" s="56"/>
      <c r="H32" s="56"/>
      <c r="I32" s="56"/>
      <c r="J32" s="56"/>
    </row>
    <row r="33" spans="2:10">
      <c r="B33" s="55" t="str">
        <f ca="1">INDIRECT("'"&amp;$A$1&amp;"'!D14")</f>
        <v>Clem</v>
      </c>
      <c r="C33" s="53"/>
      <c r="D33" s="56"/>
      <c r="E33" s="53"/>
      <c r="F33" s="56"/>
      <c r="G33" s="56"/>
      <c r="H33" s="56"/>
      <c r="I33" s="56"/>
      <c r="J33" s="56"/>
    </row>
    <row r="34" spans="2:10">
      <c r="B34" s="77"/>
      <c r="C34" s="53"/>
      <c r="D34" s="56"/>
      <c r="E34" s="53"/>
      <c r="F34" s="56"/>
      <c r="G34" s="56"/>
      <c r="H34" s="56"/>
      <c r="I34" s="56"/>
      <c r="J34" s="56"/>
    </row>
    <row r="35" spans="2:10">
      <c r="B35" s="77"/>
      <c r="C35" s="53"/>
      <c r="D35" s="56"/>
      <c r="E35" s="53"/>
      <c r="F35" s="56"/>
      <c r="G35" s="56"/>
      <c r="H35" s="56"/>
      <c r="I35" s="56"/>
      <c r="J35" s="56"/>
    </row>
    <row r="36" spans="2:10">
      <c r="B36" s="77"/>
      <c r="C36" s="53"/>
      <c r="D36" s="56"/>
      <c r="E36" s="53"/>
      <c r="F36" s="56"/>
      <c r="G36" s="56"/>
      <c r="H36" s="56"/>
      <c r="I36" s="56"/>
      <c r="J36" s="56"/>
    </row>
    <row r="37" spans="2:10">
      <c r="B37" s="77"/>
      <c r="C37" s="53"/>
      <c r="D37" s="56"/>
      <c r="E37" s="53"/>
      <c r="F37" s="56"/>
      <c r="G37" s="56"/>
      <c r="H37" s="52"/>
      <c r="I37" s="56"/>
      <c r="J37" s="56"/>
    </row>
    <row r="38" spans="2:10">
      <c r="B38" s="77"/>
      <c r="C38" s="53"/>
      <c r="D38" s="56"/>
      <c r="E38" s="53"/>
      <c r="F38" s="56"/>
      <c r="G38" s="56"/>
      <c r="H38" s="56"/>
      <c r="I38" s="56"/>
      <c r="J38" s="56"/>
    </row>
    <row r="39" spans="2:10">
      <c r="B39" s="77"/>
      <c r="C39" s="53"/>
      <c r="D39" s="56"/>
      <c r="E39" s="53"/>
      <c r="F39" s="56"/>
      <c r="G39" s="56"/>
      <c r="H39" s="56"/>
      <c r="I39" s="56"/>
      <c r="J39" s="56"/>
    </row>
    <row r="40" spans="2:10">
      <c r="B40" s="77"/>
      <c r="C40" s="53"/>
      <c r="D40" s="56"/>
      <c r="E40" s="53"/>
      <c r="F40" s="56"/>
      <c r="G40" s="56"/>
      <c r="H40" s="56"/>
      <c r="I40" s="56"/>
      <c r="J40" s="56"/>
    </row>
    <row r="41" spans="2:10">
      <c r="B41" s="77"/>
      <c r="C41" s="53"/>
      <c r="D41" s="56"/>
      <c r="E41" s="53"/>
      <c r="F41" s="56"/>
      <c r="G41" s="56"/>
      <c r="H41" s="56"/>
      <c r="I41" s="56"/>
      <c r="J41" s="56"/>
    </row>
    <row r="42" spans="2:10">
      <c r="B42" s="133"/>
      <c r="C42" s="61"/>
      <c r="D42" s="62"/>
      <c r="E42" s="61"/>
      <c r="F42" s="62"/>
      <c r="G42" s="62"/>
      <c r="H42" s="62"/>
      <c r="I42" s="62"/>
      <c r="J42" s="62"/>
    </row>
    <row r="44" spans="2:10">
      <c r="D44" s="170" t="s">
        <v>31</v>
      </c>
      <c r="E44" s="171"/>
      <c r="F44" s="174">
        <f ca="1">COUNTIF(B$14:B$47,"*")-COUNTIF(B$14:B$47,"*aca*")+COUNTIF(C$14:C$47,"*")</f>
        <v>9</v>
      </c>
    </row>
    <row r="45" spans="2:10">
      <c r="D45" s="172"/>
      <c r="E45" s="173"/>
      <c r="F45" s="175"/>
    </row>
    <row r="47" spans="2:10">
      <c r="B47" s="35" t="s">
        <v>32</v>
      </c>
      <c r="D47" s="35" t="s">
        <v>33</v>
      </c>
      <c r="F47" s="35" t="s">
        <v>34</v>
      </c>
    </row>
  </sheetData>
  <mergeCells count="4">
    <mergeCell ref="B5:G5"/>
    <mergeCell ref="B3:J3"/>
    <mergeCell ref="F44:F45"/>
    <mergeCell ref="D44:E45"/>
  </mergeCells>
  <conditionalFormatting sqref="B5:G5">
    <cfRule type="cellIs" dxfId="5" priority="1" operator="equal">
      <formula>"Will Boat"</formula>
    </cfRule>
  </conditionalFormatting>
  <conditionalFormatting sqref="B5:G5">
    <cfRule type="cellIs" dxfId="4" priority="2" operator="equal">
      <formula>"Green Boat"</formula>
    </cfRule>
  </conditionalFormatting>
  <conditionalFormatting sqref="F10:G41">
    <cfRule type="containsText" dxfId="3" priority="3" operator="containsText" text="chalok">
      <formula>NOT(ISERROR(SEARCH(("chalok"),(F10))))</formula>
    </cfRule>
  </conditionalFormatting>
  <conditionalFormatting sqref="F10:G41">
    <cfRule type="containsText" dxfId="2" priority="4" operator="containsText" text="sairee">
      <formula>NOT(ISERROR(SEARCH(("sairee"),(F10))))</formula>
    </cfRule>
  </conditionalFormatting>
  <conditionalFormatting sqref="B6:D6 E6:G6">
    <cfRule type="containsText" dxfId="1" priority="5" operator="containsText" text="sail rock">
      <formula>NOT(ISERROR(SEARCH(("sail rock"),(B6))))</formula>
    </cfRule>
  </conditionalFormatting>
  <conditionalFormatting sqref="B10 B12 B14:B41">
    <cfRule type="notContainsText" dxfId="0" priority="6" operator="notContains" text="aca">
      <formula>ISERROR(SEARCH(("aca"),(B10)))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1</vt:lpstr>
      <vt:lpstr>Total</vt:lpstr>
      <vt:lpstr>PRINT</vt:lpstr>
      <vt:lpstr>BDD</vt:lpstr>
      <vt:lpstr>tesy</vt:lpstr>
      <vt:lpstr>activity</vt:lpstr>
      <vt:lpstr>BC</vt:lpstr>
      <vt:lpstr>FINS</vt:lpstr>
      <vt:lpstr>lieux</vt:lpstr>
      <vt:lpstr>Payment</vt:lpstr>
      <vt:lpstr>pickup</vt:lpstr>
      <vt:lpstr>staff</vt:lpstr>
      <vt:lpstr>WET</vt:lpstr>
      <vt:lpstr>PRINT!Zone_d_impression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CLAUZIN Maurice</cp:lastModifiedBy>
  <cp:lastPrinted>2017-06-06T15:52:42Z</cp:lastPrinted>
  <dcterms:created xsi:type="dcterms:W3CDTF">2017-06-06T14:36:29Z</dcterms:created>
  <dcterms:modified xsi:type="dcterms:W3CDTF">2017-06-06T16:01:52Z</dcterms:modified>
</cp:coreProperties>
</file>