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4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Edition!$A$2:$H$19</definedName>
  </definedNames>
  <calcPr calcId="145621" fullPrecision="0"/>
</workbook>
</file>

<file path=xl/calcChain.xml><?xml version="1.0" encoding="utf-8"?>
<calcChain xmlns="http://schemas.openxmlformats.org/spreadsheetml/2006/main">
  <c r="J7" i="26" l="1"/>
  <c r="J5" i="26"/>
  <c r="J2" i="26"/>
  <c r="J3" i="26"/>
  <c r="J4" i="26"/>
  <c r="J6" i="26"/>
  <c r="G7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G11" i="29" s="1"/>
  <c r="AF2" i="29"/>
  <c r="AH2" i="29"/>
  <c r="AJ4" i="29"/>
  <c r="AI4" i="29"/>
  <c r="AK4" i="29"/>
  <c r="AI2" i="29"/>
  <c r="AK2" i="29"/>
  <c r="AK11" i="29" s="1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I11" i="29" l="1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2" i="26"/>
  <c r="D11" i="29" l="1"/>
  <c r="B11" i="29"/>
  <c r="A1" i="27"/>
</calcChain>
</file>

<file path=xl/sharedStrings.xml><?xml version="1.0" encoding="utf-8"?>
<sst xmlns="http://schemas.openxmlformats.org/spreadsheetml/2006/main" count="289" uniqueCount="133">
  <si>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</si>
  <si>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</si>
  <si>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</si>
  <si>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</si>
  <si>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</si>
  <si>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</si>
  <si>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</si>
  <si>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</si>
  <si>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</si>
  <si>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</si>
  <si>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</si>
  <si>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</si>
  <si>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</si>
  <si>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</si>
  <si>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</si>
  <si>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</si>
  <si>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</si>
  <si>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</si>
  <si>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</si>
  <si>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</si>
  <si>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</si>
  <si>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</si>
  <si>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</si>
  <si>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</si>
  <si>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</si>
  <si>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</si>
  <si>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</si>
  <si>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</si>
  <si>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</si>
  <si>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</si>
  <si>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</si>
  <si>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</si>
  <si>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</si>
  <si>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</si>
  <si>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</si>
  <si>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</si>
  <si>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</si>
  <si>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</si>
  <si>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</si>
  <si>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</si>
  <si>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</si>
  <si>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</si>
  <si>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</si>
  <si>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</si>
  <si>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</si>
  <si>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</si>
  <si>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</si>
  <si>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</si>
  <si>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</si>
  <si>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</si>
  <si>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</si>
  <si>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</si>
  <si>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</si>
  <si>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</si>
  <si>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</si>
  <si>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</si>
  <si>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</si>
  <si>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</si>
  <si>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</si>
  <si>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</si>
  <si>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</si>
  <si>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</si>
  <si>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</si>
  <si>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</si>
  <si>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</si>
  <si>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</si>
  <si>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</si>
  <si>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</si>
  <si>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</si>
  <si>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</si>
  <si>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</si>
  <si>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</si>
  <si>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30/09/2017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</si>
  <si>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</si>
  <si>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</si>
  <si>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</si>
  <si>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</si>
  <si>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</si>
  <si>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</si>
  <si>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</si>
  <si>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</si>
  <si>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</si>
  <si>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</si>
  <si>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</si>
  <si>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</si>
  <si>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</si>
  <si>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</si>
  <si>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</si>
  <si>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</si>
  <si>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</si>
  <si>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</si>
  <si>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</si>
  <si>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</si>
  <si>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</si>
  <si>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</si>
  <si>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</si>
  <si>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B2</t>
  </si>
  <si>
    <t>B3</t>
  </si>
  <si>
    <t>B4</t>
  </si>
  <si>
    <t>B5</t>
  </si>
  <si>
    <t>B6</t>
  </si>
  <si>
    <t>B7</t>
  </si>
  <si>
    <t>B8</t>
  </si>
  <si>
    <t>B9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</si>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</sst>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37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14" fontId="0" fillId="2" borderId="4" xfId="0" applyNumberFormat="1" applyFill="1" applyBorder="1" applyAlignment="1">
      <alignment vertical="center"/>
    </xf>
    <xf numFmtId="0" fontId="0" fillId="0" borderId="0" xfId="0" applyNumberFormat="1"/>
    <xf numFmtId="0" fontId="0" fillId="0" borderId="7" xfId="0" applyBorder="1" applyAlignment="1">
      <alignment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9" xfId="0" applyBorder="1"/>
    <xf numFmtId="0" fontId="0" fillId="0" borderId="1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vertical="center"/>
    </xf>
    <xf numFmtId="0" fontId="0" fillId="0" borderId="14" xfId="0" applyBorder="1"/>
    <xf numFmtId="0" fontId="9" fillId="0" borderId="8" xfId="0" applyFont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2</xdr:row>
      <xdr:rowOff>28575</xdr:rowOff>
    </xdr:from>
    <xdr:to>
      <xdr:col>10</xdr:col>
      <xdr:colOff>285750</xdr:colOff>
      <xdr:row>30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571750" y="409575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1</xdr:row>
          <xdr:rowOff>19050</xdr:rowOff>
        </xdr:from>
        <xdr:to>
          <xdr:col>13</xdr:col>
          <xdr:colOff>38100</xdr:colOff>
          <xdr:row>3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581025</xdr:colOff>
          <xdr:row>1</xdr:row>
          <xdr:rowOff>66675</xdr:rowOff>
        </xdr:from>
        <xdr:to>
          <xdr:col>13</xdr:col>
          <xdr:colOff>171450</xdr:colOff>
          <xdr:row>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37"/>
  <sheetViews>
    <sheetView topLeftCell="D1" workbookViewId="0">
      <selection activeCell="K27" sqref="K27"/>
    </sheetView>
  </sheetViews>
  <sheetFormatPr baseColWidth="10" defaultColWidth="11.42578125" defaultRowHeight="15" x14ac:dyDescent="0.25"/>
  <cols>
    <col min="1" max="1" width="11.42578125" style="13"/>
    <col min="2" max="2" width="21.7109375" style="13" bestFit="1" customWidth="1"/>
    <col min="3" max="3" width="4.28515625" style="13" bestFit="1" customWidth="1"/>
    <col min="4" max="4" width="11.42578125" style="14"/>
    <col min="5" max="5" width="21.7109375" style="13" bestFit="1" customWidth="1"/>
    <col min="6" max="6" width="24.7109375" style="13" bestFit="1" customWidth="1"/>
    <col min="7" max="7" width="20" style="13" bestFit="1" customWidth="1"/>
    <col min="8" max="8" width="20.85546875" style="13" bestFit="1" customWidth="1"/>
    <col min="9" max="14" width="11.42578125" style="13"/>
    <col min="15" max="15" width="16.5703125" style="13" bestFit="1" customWidth="1"/>
    <col min="16" max="16384" width="11.42578125" style="13"/>
  </cols>
  <sheetData>
    <row r="1" spans="2:16" x14ac:dyDescent="0.25">
      <c r="B1" s="17" t="s">
        <v>36</v>
      </c>
      <c r="C1" s="17" t="s">
        <v>40</v>
      </c>
      <c r="D1" s="18" t="s">
        <v>41</v>
      </c>
      <c r="E1" s="17" t="s">
        <v>43</v>
      </c>
      <c r="F1" s="17" t="s">
        <v>44</v>
      </c>
      <c r="H1" s="13" t="s">
        <v>95</v>
      </c>
      <c r="I1" s="13" t="s">
        <v>96</v>
      </c>
      <c r="O1" s="17" t="s">
        <v>73</v>
      </c>
    </row>
    <row r="2" spans="2:16" x14ac:dyDescent="0.25">
      <c r="B2" s="13" t="s">
        <v>37</v>
      </c>
      <c r="C2" s="13">
        <v>20</v>
      </c>
      <c r="E2" s="13" t="s">
        <v>37</v>
      </c>
      <c r="H2" s="13" t="s">
        <v>69</v>
      </c>
      <c r="I2" s="19" t="s">
        <v>97</v>
      </c>
      <c r="O2" s="19" t="s">
        <v>74</v>
      </c>
      <c r="P2" s="13">
        <v>11</v>
      </c>
    </row>
    <row r="3" spans="2:16" x14ac:dyDescent="0.25">
      <c r="B3" s="13" t="s">
        <v>45</v>
      </c>
      <c r="C3" s="13">
        <v>20</v>
      </c>
      <c r="E3" s="13" t="s">
        <v>45</v>
      </c>
      <c r="H3" s="13" t="s">
        <v>70</v>
      </c>
      <c r="I3" s="19" t="s">
        <v>98</v>
      </c>
      <c r="O3" s="19" t="s">
        <v>16</v>
      </c>
      <c r="P3" s="13">
        <v>2</v>
      </c>
    </row>
    <row r="4" spans="2:16" x14ac:dyDescent="0.25">
      <c r="B4" s="13" t="s">
        <v>46</v>
      </c>
      <c r="C4" s="13">
        <v>20</v>
      </c>
      <c r="E4" s="13" t="s">
        <v>46</v>
      </c>
      <c r="H4" s="13" t="s">
        <v>71</v>
      </c>
      <c r="I4" s="19" t="s">
        <v>99</v>
      </c>
      <c r="O4" s="19" t="s">
        <v>22</v>
      </c>
      <c r="P4" s="19">
        <v>3</v>
      </c>
    </row>
    <row r="5" spans="2:16" x14ac:dyDescent="0.25">
      <c r="B5" s="13" t="s">
        <v>47</v>
      </c>
      <c r="C5" s="13">
        <v>20</v>
      </c>
      <c r="E5" s="13" t="s">
        <v>47</v>
      </c>
      <c r="H5" s="13" t="s">
        <v>75</v>
      </c>
      <c r="I5" s="19" t="s">
        <v>100</v>
      </c>
      <c r="O5" s="19" t="s">
        <v>23</v>
      </c>
      <c r="P5" s="19">
        <v>4</v>
      </c>
    </row>
    <row r="6" spans="2:16" x14ac:dyDescent="0.25">
      <c r="B6" s="13" t="s">
        <v>48</v>
      </c>
      <c r="C6" s="13">
        <v>50</v>
      </c>
      <c r="D6" s="14" t="s">
        <v>42</v>
      </c>
      <c r="E6" s="13" t="s">
        <v>48</v>
      </c>
      <c r="F6" s="13" t="s">
        <v>62</v>
      </c>
      <c r="H6" s="13" t="s">
        <v>76</v>
      </c>
      <c r="I6" s="19" t="s">
        <v>101</v>
      </c>
      <c r="O6" s="19" t="s">
        <v>24</v>
      </c>
      <c r="P6" s="19">
        <v>5</v>
      </c>
    </row>
    <row r="7" spans="2:16" x14ac:dyDescent="0.25">
      <c r="B7" s="13" t="s">
        <v>49</v>
      </c>
      <c r="C7" s="13">
        <v>50</v>
      </c>
      <c r="D7" s="14" t="s">
        <v>42</v>
      </c>
      <c r="E7" s="13" t="s">
        <v>49</v>
      </c>
      <c r="F7" s="13" t="s">
        <v>49</v>
      </c>
      <c r="H7" s="13" t="s">
        <v>77</v>
      </c>
      <c r="I7" s="19" t="s">
        <v>102</v>
      </c>
      <c r="O7" s="19" t="s">
        <v>25</v>
      </c>
      <c r="P7" s="19">
        <v>6</v>
      </c>
    </row>
    <row r="8" spans="2:16" x14ac:dyDescent="0.25">
      <c r="B8" s="13" t="s">
        <v>1</v>
      </c>
      <c r="C8" s="13">
        <v>80</v>
      </c>
      <c r="D8" s="14" t="s">
        <v>42</v>
      </c>
      <c r="E8" s="13" t="s">
        <v>1</v>
      </c>
      <c r="F8" s="13" t="s">
        <v>1</v>
      </c>
      <c r="H8" s="13" t="s">
        <v>71</v>
      </c>
      <c r="I8" s="19" t="s">
        <v>103</v>
      </c>
      <c r="O8" s="19" t="s">
        <v>26</v>
      </c>
      <c r="P8" s="19">
        <v>7</v>
      </c>
    </row>
    <row r="9" spans="2:16" x14ac:dyDescent="0.25">
      <c r="B9" s="13" t="s">
        <v>67</v>
      </c>
      <c r="C9" s="13">
        <v>80</v>
      </c>
      <c r="D9" s="14" t="s">
        <v>42</v>
      </c>
      <c r="E9" s="13" t="s">
        <v>38</v>
      </c>
      <c r="F9" s="13" t="s">
        <v>38</v>
      </c>
      <c r="H9" s="13" t="s">
        <v>78</v>
      </c>
      <c r="I9" s="19" t="s">
        <v>104</v>
      </c>
      <c r="O9" s="19" t="s">
        <v>27</v>
      </c>
      <c r="P9" s="19">
        <v>8</v>
      </c>
    </row>
    <row r="10" spans="2:16" x14ac:dyDescent="0.25">
      <c r="B10" s="13" t="s">
        <v>50</v>
      </c>
      <c r="C10" s="13">
        <v>80</v>
      </c>
      <c r="D10" s="14" t="s">
        <v>42</v>
      </c>
      <c r="E10" s="13" t="s">
        <v>50</v>
      </c>
      <c r="F10" s="13" t="s">
        <v>50</v>
      </c>
      <c r="H10" s="13" t="s">
        <v>71</v>
      </c>
      <c r="I10" s="19" t="s">
        <v>105</v>
      </c>
      <c r="O10" s="19" t="s">
        <v>28</v>
      </c>
      <c r="P10" s="19">
        <v>9</v>
      </c>
    </row>
    <row r="11" spans="2:16" x14ac:dyDescent="0.25">
      <c r="B11" s="13" t="s">
        <v>51</v>
      </c>
      <c r="C11" s="13">
        <v>150</v>
      </c>
      <c r="D11" s="14" t="s">
        <v>42</v>
      </c>
      <c r="E11" s="13" t="s">
        <v>51</v>
      </c>
      <c r="F11" s="13" t="s">
        <v>51</v>
      </c>
      <c r="H11" s="13" t="s">
        <v>79</v>
      </c>
      <c r="I11" s="19" t="s">
        <v>106</v>
      </c>
      <c r="O11" s="19" t="s">
        <v>29</v>
      </c>
      <c r="P11" s="19">
        <v>10</v>
      </c>
    </row>
    <row r="12" spans="2:16" x14ac:dyDescent="0.25">
      <c r="B12" s="13" t="s">
        <v>52</v>
      </c>
      <c r="C12" s="13">
        <v>180</v>
      </c>
      <c r="E12" s="13" t="s">
        <v>52</v>
      </c>
      <c r="H12" s="13" t="s">
        <v>71</v>
      </c>
      <c r="I12" s="19" t="s">
        <v>107</v>
      </c>
    </row>
    <row r="13" spans="2:16" x14ac:dyDescent="0.25">
      <c r="B13" s="13" t="s">
        <v>53</v>
      </c>
      <c r="C13" s="13">
        <v>210</v>
      </c>
      <c r="E13" s="13" t="s">
        <v>53</v>
      </c>
      <c r="H13" s="13" t="s">
        <v>39</v>
      </c>
      <c r="I13" s="19" t="s">
        <v>108</v>
      </c>
    </row>
    <row r="14" spans="2:16" x14ac:dyDescent="0.25">
      <c r="B14" s="13" t="s">
        <v>54</v>
      </c>
      <c r="C14" s="13">
        <v>240</v>
      </c>
      <c r="E14" s="13" t="s">
        <v>54</v>
      </c>
      <c r="H14" s="13" t="s">
        <v>71</v>
      </c>
      <c r="I14" s="19" t="s">
        <v>109</v>
      </c>
    </row>
    <row r="15" spans="2:16" x14ac:dyDescent="0.25">
      <c r="B15" s="13" t="s">
        <v>55</v>
      </c>
      <c r="C15" s="13">
        <v>270</v>
      </c>
      <c r="E15" s="13" t="s">
        <v>55</v>
      </c>
      <c r="H15" s="13" t="s">
        <v>80</v>
      </c>
      <c r="I15" s="19" t="s">
        <v>110</v>
      </c>
    </row>
    <row r="16" spans="2:16" x14ac:dyDescent="0.25">
      <c r="B16" s="13" t="s">
        <v>56</v>
      </c>
      <c r="C16" s="13">
        <v>300</v>
      </c>
      <c r="E16" s="13" t="s">
        <v>56</v>
      </c>
      <c r="H16" s="13" t="s">
        <v>81</v>
      </c>
      <c r="I16" s="19" t="s">
        <v>111</v>
      </c>
    </row>
    <row r="17" spans="2:9" x14ac:dyDescent="0.25">
      <c r="B17" s="13" t="s">
        <v>57</v>
      </c>
      <c r="C17" s="13">
        <v>120</v>
      </c>
      <c r="E17" s="13" t="s">
        <v>57</v>
      </c>
      <c r="H17" s="13" t="s">
        <v>92</v>
      </c>
      <c r="I17" s="19" t="s">
        <v>112</v>
      </c>
    </row>
    <row r="18" spans="2:9" x14ac:dyDescent="0.25">
      <c r="B18" s="13" t="s">
        <v>58</v>
      </c>
      <c r="C18" s="13">
        <v>150</v>
      </c>
      <c r="E18" s="13" t="s">
        <v>58</v>
      </c>
      <c r="H18" s="13" t="s">
        <v>93</v>
      </c>
      <c r="I18" s="19" t="s">
        <v>113</v>
      </c>
    </row>
    <row r="19" spans="2:9" x14ac:dyDescent="0.25">
      <c r="B19" s="13" t="s">
        <v>59</v>
      </c>
      <c r="C19" s="13">
        <v>180</v>
      </c>
      <c r="E19" s="13" t="s">
        <v>59</v>
      </c>
      <c r="H19" s="13" t="s">
        <v>94</v>
      </c>
      <c r="I19" s="19" t="s">
        <v>114</v>
      </c>
    </row>
    <row r="20" spans="2:9" x14ac:dyDescent="0.25">
      <c r="B20" s="13" t="s">
        <v>60</v>
      </c>
      <c r="C20" s="13">
        <v>210</v>
      </c>
      <c r="E20" s="13" t="s">
        <v>60</v>
      </c>
      <c r="H20" s="13" t="s">
        <v>82</v>
      </c>
      <c r="I20" s="19" t="s">
        <v>115</v>
      </c>
    </row>
    <row r="21" spans="2:9" x14ac:dyDescent="0.25">
      <c r="B21" s="13" t="s">
        <v>14</v>
      </c>
      <c r="C21" s="13">
        <v>240</v>
      </c>
      <c r="E21" s="13" t="s">
        <v>14</v>
      </c>
      <c r="H21" s="13" t="s">
        <v>83</v>
      </c>
      <c r="I21" s="19" t="s">
        <v>116</v>
      </c>
    </row>
    <row r="22" spans="2:9" x14ac:dyDescent="0.25">
      <c r="B22" s="13" t="s">
        <v>61</v>
      </c>
      <c r="C22" s="13">
        <v>270</v>
      </c>
      <c r="E22" s="13" t="s">
        <v>61</v>
      </c>
      <c r="H22" s="13" t="s">
        <v>84</v>
      </c>
      <c r="I22" s="19" t="s">
        <v>117</v>
      </c>
    </row>
    <row r="23" spans="2:9" x14ac:dyDescent="0.25">
      <c r="B23" s="13" t="s">
        <v>17</v>
      </c>
      <c r="C23" s="13">
        <v>300</v>
      </c>
      <c r="D23" s="14" t="s">
        <v>42</v>
      </c>
      <c r="E23" s="13" t="s">
        <v>17</v>
      </c>
      <c r="F23" s="13" t="s">
        <v>63</v>
      </c>
      <c r="H23" s="13" t="s">
        <v>85</v>
      </c>
      <c r="I23" s="19" t="s">
        <v>118</v>
      </c>
    </row>
    <row r="24" spans="2:9" x14ac:dyDescent="0.25">
      <c r="H24" s="13" t="s">
        <v>86</v>
      </c>
      <c r="I24" s="19" t="s">
        <v>119</v>
      </c>
    </row>
    <row r="25" spans="2:9" x14ac:dyDescent="0.25">
      <c r="H25" s="13" t="s">
        <v>87</v>
      </c>
      <c r="I25" s="19" t="s">
        <v>120</v>
      </c>
    </row>
    <row r="26" spans="2:9" x14ac:dyDescent="0.25">
      <c r="H26" s="13" t="s">
        <v>88</v>
      </c>
      <c r="I26" s="19" t="s">
        <v>121</v>
      </c>
    </row>
    <row r="27" spans="2:9" x14ac:dyDescent="0.25">
      <c r="H27" s="13" t="s">
        <v>86</v>
      </c>
      <c r="I27" s="19" t="s">
        <v>122</v>
      </c>
    </row>
    <row r="28" spans="2:9" x14ac:dyDescent="0.25">
      <c r="H28" s="13" t="s">
        <v>87</v>
      </c>
      <c r="I28" s="19" t="s">
        <v>123</v>
      </c>
    </row>
    <row r="29" spans="2:9" x14ac:dyDescent="0.25">
      <c r="H29" s="13" t="s">
        <v>89</v>
      </c>
      <c r="I29" s="19" t="s">
        <v>124</v>
      </c>
    </row>
    <row r="30" spans="2:9" x14ac:dyDescent="0.25">
      <c r="H30" s="13" t="s">
        <v>86</v>
      </c>
      <c r="I30" s="19" t="s">
        <v>125</v>
      </c>
    </row>
    <row r="31" spans="2:9" x14ac:dyDescent="0.25">
      <c r="H31" s="13" t="s">
        <v>87</v>
      </c>
      <c r="I31" s="19" t="s">
        <v>126</v>
      </c>
    </row>
    <row r="32" spans="2:9" x14ac:dyDescent="0.25">
      <c r="H32" s="13" t="s">
        <v>90</v>
      </c>
      <c r="I32" s="19" t="s">
        <v>127</v>
      </c>
    </row>
    <row r="33" spans="8:9" x14ac:dyDescent="0.25">
      <c r="H33" s="13" t="s">
        <v>86</v>
      </c>
      <c r="I33" s="19" t="s">
        <v>128</v>
      </c>
    </row>
    <row r="34" spans="8:9" x14ac:dyDescent="0.25">
      <c r="H34" s="13" t="s">
        <v>87</v>
      </c>
      <c r="I34" s="19" t="s">
        <v>129</v>
      </c>
    </row>
    <row r="35" spans="8:9" x14ac:dyDescent="0.25">
      <c r="H35" s="13" t="s">
        <v>91</v>
      </c>
      <c r="I35" s="19" t="s">
        <v>130</v>
      </c>
    </row>
    <row r="36" spans="8:9" x14ac:dyDescent="0.25">
      <c r="H36" s="13" t="s">
        <v>86</v>
      </c>
      <c r="I36" s="19" t="s">
        <v>131</v>
      </c>
    </row>
    <row r="37" spans="8:9" x14ac:dyDescent="0.25">
      <c r="H37" s="13" t="s">
        <v>87</v>
      </c>
      <c r="I37" s="19" t="s">
        <v>132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12"/>
  <sheetViews>
    <sheetView workbookViewId="0">
      <selection activeCell="N11" sqref="N11"/>
    </sheetView>
  </sheetViews>
  <sheetFormatPr baseColWidth="10" defaultColWidth="11.42578125" defaultRowHeight="15" x14ac:dyDescent="0.25"/>
  <sheetData>
    <row r="1" spans="1:17" x14ac:dyDescent="0.25">
      <c r="A1" s="16">
        <f ca="1">TODAY()</f>
        <v>43036</v>
      </c>
    </row>
    <row r="12" spans="1:17" x14ac:dyDescent="0.25">
      <c r="Q12" s="2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Synth">
                <anchor moveWithCells="1" sizeWithCells="1">
                  <from>
                    <xdr:col>10</xdr:col>
                    <xdr:colOff>742950</xdr:colOff>
                    <xdr:row>1</xdr:row>
                    <xdr:rowOff>19050</xdr:rowOff>
                  </from>
                  <to>
                    <xdr:col>13</xdr:col>
                    <xdr:colOff>38100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zoomScaleNormal="100" workbookViewId="0">
      <pane xSplit="5" ySplit="1" topLeftCell="F3" activePane="bottomRight" state="frozen"/>
      <selection pane="topRight" activeCell="F1" sqref="F1"/>
      <selection pane="bottomLeft" activeCell="A5" sqref="A5"/>
      <selection pane="bottomRight" activeCell="E4" sqref="E4"/>
    </sheetView>
  </sheetViews>
  <sheetFormatPr baseColWidth="10" defaultColWidth="11.42578125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 x14ac:dyDescent="0.25">
      <c r="A1" s="21">
        <v>43036</v>
      </c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1" t="s">
        <v>39</v>
      </c>
      <c r="V1" s="12" t="s">
        <v>17</v>
      </c>
    </row>
    <row r="2" spans="1:22" x14ac:dyDescent="0.25">
      <c r="A2" s="9" t="s">
        <v>32</v>
      </c>
      <c r="B2" s="9" t="s">
        <v>33</v>
      </c>
      <c r="C2" s="9" t="s">
        <v>34</v>
      </c>
      <c r="E2" s="9" t="s">
        <v>18</v>
      </c>
      <c r="F2" s="15">
        <v>42461</v>
      </c>
      <c r="G2" s="10" t="str">
        <f>AgeMois(F2)</f>
        <v xml:space="preserve">1 an(s) 6 mois </v>
      </c>
      <c r="H2" s="15">
        <v>42744</v>
      </c>
      <c r="I2" s="15">
        <v>43311</v>
      </c>
      <c r="J2" s="9">
        <f t="shared" ref="J2:J6" si="0">IF(I2="","",I2-$A$1)</f>
        <v>275</v>
      </c>
      <c r="K2" s="9" t="s">
        <v>65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66</v>
      </c>
      <c r="V2" s="9" t="s">
        <v>16</v>
      </c>
    </row>
    <row r="3" spans="1:22" x14ac:dyDescent="0.25">
      <c r="A3" s="9" t="s">
        <v>32</v>
      </c>
      <c r="B3" s="9" t="s">
        <v>33</v>
      </c>
      <c r="C3" s="9" t="s">
        <v>34</v>
      </c>
      <c r="D3" s="9" t="s">
        <v>64</v>
      </c>
      <c r="E3" s="9" t="s">
        <v>19</v>
      </c>
      <c r="F3" s="15">
        <v>42287</v>
      </c>
      <c r="G3" s="10" t="str">
        <f>AgeMois(F3)</f>
        <v xml:space="preserve">2 an(s) 0 mois </v>
      </c>
      <c r="H3" s="15">
        <v>42378</v>
      </c>
      <c r="I3" s="15">
        <v>43107</v>
      </c>
      <c r="J3" s="9">
        <f t="shared" si="0"/>
        <v>71</v>
      </c>
      <c r="K3" s="9" t="s">
        <v>65</v>
      </c>
      <c r="L3" s="9">
        <v>4</v>
      </c>
      <c r="M3" s="9">
        <v>200</v>
      </c>
      <c r="N3" s="9">
        <v>1.5</v>
      </c>
      <c r="O3" s="9">
        <v>300</v>
      </c>
      <c r="P3" s="10" t="s">
        <v>66</v>
      </c>
      <c r="Q3" s="9">
        <v>0</v>
      </c>
      <c r="R3" s="9" t="s">
        <v>66</v>
      </c>
      <c r="V3" s="9" t="s">
        <v>16</v>
      </c>
    </row>
    <row r="4" spans="1:22" x14ac:dyDescent="0.25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H4" s="15">
        <v>42744</v>
      </c>
      <c r="I4" s="10" t="s">
        <v>72</v>
      </c>
      <c r="J4" s="9">
        <f t="shared" si="0"/>
        <v>-28</v>
      </c>
      <c r="L4" s="9">
        <v>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H5" s="15">
        <v>42744</v>
      </c>
      <c r="I5" s="15">
        <v>43311</v>
      </c>
      <c r="J5" s="9">
        <f>IF(I5="","",I5-$A$1)</f>
        <v>275</v>
      </c>
      <c r="L5" s="9">
        <v>5</v>
      </c>
      <c r="M5" s="9">
        <v>0</v>
      </c>
      <c r="N5" s="9">
        <v>0</v>
      </c>
      <c r="O5" s="9">
        <v>0</v>
      </c>
      <c r="P5" s="10">
        <v>0</v>
      </c>
      <c r="V5" s="9" t="s">
        <v>22</v>
      </c>
    </row>
    <row r="6" spans="1:22" x14ac:dyDescent="0.25">
      <c r="A6" s="9" t="s">
        <v>32</v>
      </c>
      <c r="B6" s="9" t="s">
        <v>33</v>
      </c>
      <c r="C6" s="9" t="s">
        <v>34</v>
      </c>
      <c r="D6" s="9" t="s">
        <v>35</v>
      </c>
      <c r="E6" s="9" t="s">
        <v>30</v>
      </c>
      <c r="J6" s="9" t="str">
        <f t="shared" si="0"/>
        <v/>
      </c>
      <c r="L6" s="9">
        <v>5</v>
      </c>
      <c r="M6" s="9">
        <v>0</v>
      </c>
      <c r="N6" s="9">
        <v>0</v>
      </c>
      <c r="O6" s="9">
        <v>0</v>
      </c>
      <c r="P6" s="10">
        <v>0</v>
      </c>
      <c r="Q6" s="9">
        <v>50</v>
      </c>
      <c r="V6" s="9" t="s">
        <v>23</v>
      </c>
    </row>
    <row r="7" spans="1:22" x14ac:dyDescent="0.25">
      <c r="A7" s="9" t="s">
        <v>32</v>
      </c>
      <c r="B7" s="9" t="s">
        <v>33</v>
      </c>
      <c r="C7" s="9" t="s">
        <v>34</v>
      </c>
      <c r="D7" s="9" t="s">
        <v>64</v>
      </c>
      <c r="E7" s="9" t="s">
        <v>31</v>
      </c>
      <c r="F7" s="15">
        <v>42740</v>
      </c>
      <c r="G7" s="10" t="str">
        <f>AgeMois(F7)</f>
        <v xml:space="preserve">0 an(s) 9 mois </v>
      </c>
      <c r="H7" s="15">
        <v>42834</v>
      </c>
      <c r="I7" s="15">
        <v>43035</v>
      </c>
      <c r="J7" s="9">
        <f>IF(I7="","",I7-$A$1)</f>
        <v>-1</v>
      </c>
      <c r="K7" s="9" t="s">
        <v>65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T7" s="9" t="s">
        <v>66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N28" sqref="N28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69</v>
      </c>
      <c r="C1" t="s">
        <v>70</v>
      </c>
      <c r="D1" t="s">
        <v>71</v>
      </c>
      <c r="E1" t="s">
        <v>75</v>
      </c>
      <c r="F1" t="s">
        <v>76</v>
      </c>
      <c r="G1" t="s">
        <v>77</v>
      </c>
      <c r="H1" t="s">
        <v>71</v>
      </c>
      <c r="I1" t="s">
        <v>78</v>
      </c>
      <c r="J1" t="s">
        <v>71</v>
      </c>
      <c r="K1" t="s">
        <v>79</v>
      </c>
      <c r="L1" t="s">
        <v>71</v>
      </c>
      <c r="M1" t="s">
        <v>39</v>
      </c>
      <c r="N1" t="s">
        <v>71</v>
      </c>
      <c r="O1" t="s">
        <v>80</v>
      </c>
      <c r="P1" t="s">
        <v>81</v>
      </c>
      <c r="Q1" t="s">
        <v>92</v>
      </c>
      <c r="R1" t="s">
        <v>93</v>
      </c>
      <c r="S1" t="s">
        <v>94</v>
      </c>
      <c r="T1" t="s">
        <v>82</v>
      </c>
      <c r="U1" t="s">
        <v>83</v>
      </c>
      <c r="V1" t="s">
        <v>84</v>
      </c>
      <c r="W1" t="s">
        <v>85</v>
      </c>
      <c r="X1" t="s">
        <v>86</v>
      </c>
      <c r="Y1" t="s">
        <v>87</v>
      </c>
      <c r="Z1" t="s">
        <v>88</v>
      </c>
      <c r="AA1" t="s">
        <v>86</v>
      </c>
      <c r="AB1" t="s">
        <v>87</v>
      </c>
      <c r="AC1" t="s">
        <v>89</v>
      </c>
      <c r="AD1" t="s">
        <v>86</v>
      </c>
      <c r="AE1" t="s">
        <v>87</v>
      </c>
      <c r="AF1" t="s">
        <v>90</v>
      </c>
      <c r="AG1" t="s">
        <v>86</v>
      </c>
      <c r="AH1" t="s">
        <v>87</v>
      </c>
      <c r="AI1" t="s">
        <v>91</v>
      </c>
      <c r="AJ1" t="s">
        <v>86</v>
      </c>
      <c r="AK1" t="s">
        <v>87</v>
      </c>
    </row>
    <row r="2" spans="1:37" x14ac:dyDescent="0.25">
      <c r="A2" t="s">
        <v>16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1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50</v>
      </c>
      <c r="P2">
        <f>SUMIFS(Base!Q:Q,Base!V:V,"ETABLISSEMENT 1")</f>
        <v>50</v>
      </c>
      <c r="Q2">
        <f>COUNTIFS(Base!V:V,"ETABLISSEMENT 1",Base!Q:Q,"",Base!J:J,"&gt;0")</f>
        <v>0</v>
      </c>
      <c r="R2">
        <f>COUNTIFS(Base!V:V,"ETABLISSEMENT 1",Base!D:D,"D")</f>
        <v>1</v>
      </c>
      <c r="S2">
        <f>COUNTIFS(Base!V:V,"ETABLISSEMENT 1",Base!Q:Q,"",Base!J:J,"0")</f>
        <v>0</v>
      </c>
      <c r="T2">
        <f>COUNTIFS(Base!V:V,"ETABLISSEMENT 1",Base!K:K,"REGULIER",Base!J:J,"&gt;0")</f>
        <v>2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1</v>
      </c>
      <c r="AG2">
        <f>SUMIFS(Base!M:M,Base!V:V,"ETABLISSEMENT 1",Base!L:L,"4",Base!J:J,"&gt;0")</f>
        <v>200</v>
      </c>
      <c r="AH2">
        <f>SUMIFS(Base!O:O,Base!V:V,"ETABLISSEMENT 1",Base!L:L,"4",Base!J:J,"&gt;0")</f>
        <v>300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22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0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0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23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1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1</v>
      </c>
      <c r="S4">
        <f>COUNTIFS(Base!V:V,"ETABLISSEMENT 3",Base!Q:Q,"",Base!J:J,"0")</f>
        <v>0</v>
      </c>
      <c r="T4">
        <f>COUNTIFS(Base!V:V,"ETABLISSEMENT 3",Base!K:K,"REGULIER",Base!J:J,"&gt;0")</f>
        <v>0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0</v>
      </c>
      <c r="AJ4">
        <f>SUMIFS(Base!M:M,Base!V:V,"ETABLISSEMENT 3",Base!L:L,"5",Base!J:J,"&gt;0")</f>
        <v>0</v>
      </c>
      <c r="AK4">
        <f>SUMIFS(Base!O:O,Base!V:V,"ETABLISSEMENT 3",Base!L:L,"5",Base!J:J,"&gt;0")</f>
        <v>0</v>
      </c>
    </row>
    <row r="5" spans="1:37" x14ac:dyDescent="0.25">
      <c r="A5" t="s">
        <v>24</v>
      </c>
      <c r="B5">
        <f>COUNTIFS(Base!V:V,"ETABLISSEMENT 4")</f>
        <v>1</v>
      </c>
      <c r="C5">
        <f>COUNTIFS(Base!V:V,"ETABLISSEMENT 4",Base!J:J,"0")</f>
        <v>0</v>
      </c>
      <c r="D5">
        <f t="shared" si="0"/>
        <v>1</v>
      </c>
      <c r="E5">
        <f>COUNTIFS(Base!V:V,"ETABLISSEMENT 4",Base!D:D,"D")</f>
        <v>0</v>
      </c>
      <c r="F5">
        <f>COUNTIFS(Base!V:V,"ETABLISSEMENT 4",Base!D:D,"F")</f>
        <v>1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1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50</v>
      </c>
      <c r="P5">
        <f>SUMIFS(Base!Q:Q,Base!V:V,"ETABLISSEMENT 4")</f>
        <v>50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25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26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27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28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29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68</v>
      </c>
      <c r="B11" s="20">
        <f>SUM(B2:B10)</f>
        <v>6</v>
      </c>
      <c r="C11" s="20">
        <f>SUM(C2:C10)</f>
        <v>0</v>
      </c>
      <c r="D11" s="20">
        <f>SUM(D2:D10)</f>
        <v>6</v>
      </c>
      <c r="E11" s="20">
        <f>SUM(E2:E10)</f>
        <v>2</v>
      </c>
      <c r="F11" s="20">
        <f>SUM(F2:F10)</f>
        <v>2</v>
      </c>
      <c r="G11" s="20">
        <f t="shared" ref="G11:J11" si="1">SUM(G2:G10)</f>
        <v>1</v>
      </c>
      <c r="H11" s="20">
        <f t="shared" si="1"/>
        <v>1</v>
      </c>
      <c r="I11" s="20">
        <f t="shared" si="1"/>
        <v>0</v>
      </c>
      <c r="J11" s="20">
        <f t="shared" si="1"/>
        <v>0</v>
      </c>
      <c r="K11" s="20">
        <f t="shared" ref="K11" si="2">SUM(K2:K10)</f>
        <v>2</v>
      </c>
      <c r="L11" s="20">
        <f t="shared" ref="L11" si="3">SUM(L2:L10)</f>
        <v>1</v>
      </c>
      <c r="M11" s="20">
        <f t="shared" ref="M11" si="4">SUM(M2:M10)</f>
        <v>0</v>
      </c>
      <c r="N11" s="20">
        <f t="shared" ref="N11" si="5">SUM(N2:N10)</f>
        <v>0</v>
      </c>
      <c r="O11" s="20">
        <f t="shared" ref="O11" si="6">SUM(O2:O10)</f>
        <v>100</v>
      </c>
      <c r="P11" s="20">
        <f t="shared" ref="P11" si="7">SUM(P2:P10)</f>
        <v>150</v>
      </c>
      <c r="Q11" s="20">
        <f t="shared" ref="Q11" si="8">SUM(Q2:Q10)</f>
        <v>1</v>
      </c>
      <c r="R11" s="20">
        <f t="shared" ref="R11" si="9">SUM(R2:R10)</f>
        <v>2</v>
      </c>
      <c r="S11" s="20">
        <f t="shared" ref="S11" si="10">SUM(S2:S10)</f>
        <v>0</v>
      </c>
      <c r="T11" s="20">
        <f t="shared" ref="T11" si="11">SUM(T2:T10)</f>
        <v>2</v>
      </c>
      <c r="U11" s="20">
        <f t="shared" ref="U11" si="12">SUM(U2:U10)</f>
        <v>0</v>
      </c>
      <c r="V11" s="20">
        <f t="shared" ref="V11" si="13">SUM(V2:V10)</f>
        <v>0</v>
      </c>
      <c r="W11" s="20">
        <f t="shared" ref="W11" si="14">SUM(W2:W10)</f>
        <v>0</v>
      </c>
      <c r="X11" s="20">
        <f t="shared" ref="X11" si="15">SUM(X2:X10)</f>
        <v>0</v>
      </c>
      <c r="Y11" s="20">
        <f t="shared" ref="Y11" si="16">SUM(Y2:Y10)</f>
        <v>0</v>
      </c>
      <c r="Z11" s="20">
        <f t="shared" ref="Z11" si="17">SUM(Z2:Z10)</f>
        <v>0</v>
      </c>
      <c r="AA11" s="20">
        <f t="shared" ref="AA11" si="18">SUM(AA2:AA10)</f>
        <v>0</v>
      </c>
      <c r="AB11" s="20">
        <f t="shared" ref="AB11" si="19">SUM(AB2:AB10)</f>
        <v>0</v>
      </c>
      <c r="AC11" s="20">
        <f t="shared" ref="AC11" si="20">SUM(AC2:AC10)</f>
        <v>0</v>
      </c>
      <c r="AD11" s="20">
        <f t="shared" ref="AD11" si="21">SUM(AD2:AD10)</f>
        <v>0</v>
      </c>
      <c r="AE11" s="20">
        <f t="shared" ref="AE11" si="22">SUM(AE2:AE10)</f>
        <v>0</v>
      </c>
      <c r="AF11" s="20">
        <f t="shared" ref="AF11" si="23">SUM(AF2:AF10)</f>
        <v>1</v>
      </c>
      <c r="AG11" s="20">
        <f t="shared" ref="AG11" si="24">SUM(AG2:AG10)</f>
        <v>200</v>
      </c>
      <c r="AH11" s="20">
        <f t="shared" ref="AH11" si="25">SUM(AH2:AH10)</f>
        <v>300</v>
      </c>
      <c r="AI11" s="20">
        <f t="shared" ref="AI11" si="26">SUM(AI2:AI10)</f>
        <v>2</v>
      </c>
      <c r="AJ11" s="20">
        <f t="shared" ref="AJ11" si="27">SUM(AJ2:AJ10)</f>
        <v>150</v>
      </c>
      <c r="AK11" s="20">
        <f t="shared" ref="AK11" si="28">SUM(AK2:AK10)</f>
        <v>300</v>
      </c>
    </row>
    <row r="16" spans="1:37" x14ac:dyDescent="0.25">
      <c r="L16" s="2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H19"/>
  <sheetViews>
    <sheetView tabSelected="1" workbookViewId="0">
      <selection activeCell="B2" sqref="B2"/>
    </sheetView>
  </sheetViews>
  <sheetFormatPr baseColWidth="10" defaultRowHeight="15" x14ac:dyDescent="0.25"/>
  <cols>
    <col min="4" max="4" width="20.85546875" bestFit="1" customWidth="1"/>
  </cols>
  <sheetData>
    <row r="1" spans="1:8" ht="15.75" thickBot="1" x14ac:dyDescent="0.3"/>
    <row r="2" spans="1:8" ht="18.75" x14ac:dyDescent="0.3">
      <c r="A2" s="23" t="s">
        <v>95</v>
      </c>
      <c r="B2" s="24"/>
      <c r="C2" s="24"/>
      <c r="D2" s="36" t="s">
        <v>16</v>
      </c>
      <c r="E2" s="24"/>
      <c r="F2" s="24"/>
      <c r="G2" s="25" t="s">
        <v>82</v>
      </c>
      <c r="H2" s="26">
        <v>2</v>
      </c>
    </row>
    <row r="3" spans="1:8" x14ac:dyDescent="0.25">
      <c r="A3" s="27" t="s">
        <v>69</v>
      </c>
      <c r="B3" s="28">
        <v>3</v>
      </c>
      <c r="C3" s="28"/>
      <c r="D3" s="28"/>
      <c r="E3" s="28"/>
      <c r="F3" s="28"/>
      <c r="G3" s="29" t="s">
        <v>83</v>
      </c>
      <c r="H3" s="30">
        <v>0</v>
      </c>
    </row>
    <row r="4" spans="1:8" x14ac:dyDescent="0.25">
      <c r="A4" s="27" t="s">
        <v>70</v>
      </c>
      <c r="B4" s="28">
        <v>0</v>
      </c>
      <c r="C4" s="28"/>
      <c r="D4" s="28"/>
      <c r="E4" s="28"/>
      <c r="F4" s="28"/>
      <c r="G4" s="29" t="s">
        <v>84</v>
      </c>
      <c r="H4" s="30">
        <v>0</v>
      </c>
    </row>
    <row r="5" spans="1:8" x14ac:dyDescent="0.25">
      <c r="A5" s="27" t="s">
        <v>71</v>
      </c>
      <c r="B5" s="28">
        <v>3</v>
      </c>
      <c r="C5" s="28"/>
      <c r="D5" s="28"/>
      <c r="E5" s="28"/>
      <c r="F5" s="28"/>
      <c r="G5" s="29" t="s">
        <v>85</v>
      </c>
      <c r="H5" s="30">
        <v>0</v>
      </c>
    </row>
    <row r="6" spans="1:8" x14ac:dyDescent="0.25">
      <c r="A6" s="27" t="s">
        <v>75</v>
      </c>
      <c r="B6" s="28">
        <v>1</v>
      </c>
      <c r="C6" s="28"/>
      <c r="D6" s="28"/>
      <c r="E6" s="28"/>
      <c r="F6" s="28"/>
      <c r="G6" s="29" t="s">
        <v>86</v>
      </c>
      <c r="H6" s="30">
        <v>0</v>
      </c>
    </row>
    <row r="7" spans="1:8" x14ac:dyDescent="0.25">
      <c r="A7" s="27" t="s">
        <v>76</v>
      </c>
      <c r="B7" s="28">
        <v>1</v>
      </c>
      <c r="C7" s="28"/>
      <c r="D7" s="28"/>
      <c r="E7" s="28"/>
      <c r="F7" s="28"/>
      <c r="G7" s="29" t="s">
        <v>87</v>
      </c>
      <c r="H7" s="30">
        <v>0</v>
      </c>
    </row>
    <row r="8" spans="1:8" x14ac:dyDescent="0.25">
      <c r="A8" s="27" t="s">
        <v>77</v>
      </c>
      <c r="B8" s="28">
        <v>1</v>
      </c>
      <c r="C8" s="28"/>
      <c r="D8" s="29" t="s">
        <v>78</v>
      </c>
      <c r="E8" s="28">
        <v>0</v>
      </c>
      <c r="F8" s="28"/>
      <c r="G8" s="29" t="s">
        <v>88</v>
      </c>
      <c r="H8" s="30">
        <v>0</v>
      </c>
    </row>
    <row r="9" spans="1:8" x14ac:dyDescent="0.25">
      <c r="A9" s="27" t="s">
        <v>71</v>
      </c>
      <c r="B9" s="28">
        <v>1</v>
      </c>
      <c r="C9" s="28"/>
      <c r="D9" s="29" t="s">
        <v>71</v>
      </c>
      <c r="E9" s="28">
        <v>0</v>
      </c>
      <c r="F9" s="28"/>
      <c r="G9" s="29" t="s">
        <v>86</v>
      </c>
      <c r="H9" s="30">
        <v>0</v>
      </c>
    </row>
    <row r="10" spans="1:8" x14ac:dyDescent="0.25">
      <c r="A10" s="31"/>
      <c r="B10" s="28"/>
      <c r="C10" s="28"/>
      <c r="D10" s="29" t="s">
        <v>79</v>
      </c>
      <c r="E10" s="28">
        <v>1</v>
      </c>
      <c r="F10" s="28"/>
      <c r="G10" s="29" t="s">
        <v>87</v>
      </c>
      <c r="H10" s="30">
        <v>0</v>
      </c>
    </row>
    <row r="11" spans="1:8" x14ac:dyDescent="0.25">
      <c r="A11" s="31"/>
      <c r="B11" s="28"/>
      <c r="C11" s="28"/>
      <c r="D11" s="29" t="s">
        <v>71</v>
      </c>
      <c r="E11" s="28">
        <v>1</v>
      </c>
      <c r="F11" s="28"/>
      <c r="G11" s="29" t="s">
        <v>89</v>
      </c>
      <c r="H11" s="30">
        <v>0</v>
      </c>
    </row>
    <row r="12" spans="1:8" x14ac:dyDescent="0.25">
      <c r="A12" s="31"/>
      <c r="B12" s="28"/>
      <c r="C12" s="28"/>
      <c r="D12" s="29" t="s">
        <v>39</v>
      </c>
      <c r="E12" s="28">
        <v>0</v>
      </c>
      <c r="F12" s="28"/>
      <c r="G12" s="29" t="s">
        <v>86</v>
      </c>
      <c r="H12" s="30">
        <v>0</v>
      </c>
    </row>
    <row r="13" spans="1:8" x14ac:dyDescent="0.25">
      <c r="A13" s="31"/>
      <c r="B13" s="28"/>
      <c r="C13" s="28"/>
      <c r="D13" s="29" t="s">
        <v>71</v>
      </c>
      <c r="E13" s="28">
        <v>0</v>
      </c>
      <c r="F13" s="28"/>
      <c r="G13" s="29" t="s">
        <v>87</v>
      </c>
      <c r="H13" s="30">
        <v>0</v>
      </c>
    </row>
    <row r="14" spans="1:8" x14ac:dyDescent="0.25">
      <c r="A14" s="31"/>
      <c r="B14" s="28"/>
      <c r="C14" s="28"/>
      <c r="D14" s="29" t="s">
        <v>80</v>
      </c>
      <c r="E14" s="28">
        <v>50</v>
      </c>
      <c r="F14" s="28"/>
      <c r="G14" s="29" t="s">
        <v>90</v>
      </c>
      <c r="H14" s="30">
        <v>1</v>
      </c>
    </row>
    <row r="15" spans="1:8" x14ac:dyDescent="0.25">
      <c r="A15" s="31"/>
      <c r="B15" s="28"/>
      <c r="C15" s="28"/>
      <c r="D15" s="29" t="s">
        <v>81</v>
      </c>
      <c r="E15" s="28">
        <v>50</v>
      </c>
      <c r="F15" s="28"/>
      <c r="G15" s="29" t="s">
        <v>86</v>
      </c>
      <c r="H15" s="30">
        <v>200</v>
      </c>
    </row>
    <row r="16" spans="1:8" x14ac:dyDescent="0.25">
      <c r="A16" s="31"/>
      <c r="B16" s="28"/>
      <c r="C16" s="28"/>
      <c r="D16" s="29" t="s">
        <v>92</v>
      </c>
      <c r="E16" s="28">
        <v>0</v>
      </c>
      <c r="F16" s="28"/>
      <c r="G16" s="29" t="s">
        <v>87</v>
      </c>
      <c r="H16" s="30">
        <v>300</v>
      </c>
    </row>
    <row r="17" spans="1:8" x14ac:dyDescent="0.25">
      <c r="A17" s="31"/>
      <c r="B17" s="28"/>
      <c r="C17" s="28"/>
      <c r="D17" s="29" t="s">
        <v>93</v>
      </c>
      <c r="E17" s="28">
        <v>1</v>
      </c>
      <c r="F17" s="28"/>
      <c r="G17" s="29" t="s">
        <v>91</v>
      </c>
      <c r="H17" s="30">
        <v>1</v>
      </c>
    </row>
    <row r="18" spans="1:8" x14ac:dyDescent="0.25">
      <c r="A18" s="31"/>
      <c r="B18" s="28"/>
      <c r="C18" s="28"/>
      <c r="D18" s="29" t="s">
        <v>94</v>
      </c>
      <c r="E18" s="28">
        <v>0</v>
      </c>
      <c r="F18" s="28"/>
      <c r="G18" s="29" t="s">
        <v>86</v>
      </c>
      <c r="H18" s="30">
        <v>150</v>
      </c>
    </row>
    <row r="19" spans="1:8" ht="15.75" thickBot="1" x14ac:dyDescent="0.3">
      <c r="A19" s="32"/>
      <c r="B19" s="33"/>
      <c r="C19" s="33"/>
      <c r="D19" s="33"/>
      <c r="E19" s="33"/>
      <c r="F19" s="33"/>
      <c r="G19" s="34" t="s">
        <v>87</v>
      </c>
      <c r="H19" s="35">
        <v>300</v>
      </c>
    </row>
  </sheetData>
  <pageMargins left="0.7" right="0.7" top="0.75" bottom="0.75" header="0.3" footer="0.3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FormPDF">
                <anchor moveWithCells="1" sizeWithCells="1">
                  <from>
                    <xdr:col>10</xdr:col>
                    <xdr:colOff>581025</xdr:colOff>
                    <xdr:row>1</xdr:row>
                    <xdr:rowOff>66675</xdr:rowOff>
                  </from>
                  <to>
                    <xdr:col>13</xdr:col>
                    <xdr:colOff>171450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2017-10-28T12:23:28Z</cp:lastPrinted>
  <dcterms:created xsi:type="dcterms:W3CDTF">2015-08-01T17:38:13Z</dcterms:created>
  <dcterms:modified xsi:type="dcterms:W3CDTF">2017-10-28T12:39:04Z</dcterms:modified>
</cp:coreProperties>
</file>