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tiff" ContentType="image/tif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2.xml" ContentType="application/vnd.openxmlformats-officedocument.drawing+xml"/>
  <Override PartName="/xl/ctrlProps/ctrlProp27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drawings/drawing7.xml" ContentType="application/vnd.openxmlformats-officedocument.drawing+xml"/>
  <Override PartName="/xl/ctrlProps/ctrlProp5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070" windowHeight="9030" tabRatio="885" activeTab="7"/>
  </bookViews>
  <sheets>
    <sheet name="Var" sheetId="249" r:id="rId1"/>
    <sheet name="RESA CLIPPER" sheetId="227" r:id="rId2"/>
    <sheet name="07 juil 12 XX" sheetId="248" r:id="rId3"/>
    <sheet name="RESA CREOLE BEACH basse saison" sheetId="239" r:id="rId4"/>
    <sheet name="RESA CREOLE BEACH haute saison" sheetId="245" r:id="rId5"/>
    <sheet name="RESA CREOLE BEACH peak saison" sheetId="241" r:id="rId6"/>
    <sheet name="RESA SALAKO" sheetId="179" r:id="rId7"/>
    <sheet name="TRAME" sheetId="15" r:id="rId8"/>
  </sheets>
  <functionGroups builtInGroupCount="17"/>
  <definedNames>
    <definedName name="_xlnm.Print_Area" localSheetId="2">'07 juil 12 XX'!$A$1:$J$37</definedName>
    <definedName name="_xlnm.Print_Area" localSheetId="1">'RESA CLIPPER'!$A$1:$L$74</definedName>
    <definedName name="_xlnm.Print_Area" localSheetId="3">'RESA CREOLE BEACH basse saison'!$A$1:$S$51</definedName>
    <definedName name="_xlnm.Print_Area" localSheetId="4">'RESA CREOLE BEACH haute saison'!$A$1:$S$51</definedName>
    <definedName name="_xlnm.Print_Area" localSheetId="5">'RESA CREOLE BEACH peak saison'!$A$1:$S$51</definedName>
    <definedName name="_xlnm.Print_Area" localSheetId="6">'RESA SALAKO'!$A$1:$L$74</definedName>
    <definedName name="_xlnm.Print_Area" localSheetId="7">TRAME!$A$1:$J$37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7" i="248" l="1"/>
  <c r="M37" i="248"/>
  <c r="K37" i="248"/>
  <c r="G37" i="248"/>
  <c r="F37" i="248"/>
  <c r="D37" i="248"/>
  <c r="C37" i="248"/>
  <c r="B37" i="248"/>
  <c r="A37" i="248" s="1"/>
  <c r="O36" i="248"/>
  <c r="M36" i="248"/>
  <c r="K36" i="248"/>
  <c r="G36" i="248"/>
  <c r="F36" i="248"/>
  <c r="D36" i="248"/>
  <c r="C36" i="248"/>
  <c r="B36" i="248"/>
  <c r="A36" i="248"/>
  <c r="F35" i="248"/>
  <c r="D35" i="248"/>
  <c r="B35" i="248"/>
  <c r="A35" i="248"/>
  <c r="O34" i="248"/>
  <c r="M34" i="248"/>
  <c r="K34" i="248"/>
  <c r="G34" i="248"/>
  <c r="F34" i="248"/>
  <c r="D34" i="248"/>
  <c r="C34" i="248"/>
  <c r="B34" i="248"/>
  <c r="A34" i="248" s="1"/>
  <c r="O29" i="248"/>
  <c r="M29" i="248"/>
  <c r="K29" i="248"/>
  <c r="E29" i="248"/>
  <c r="C29" i="248"/>
  <c r="A29" i="248"/>
  <c r="K28" i="248"/>
  <c r="C28" i="248"/>
  <c r="A28" i="248"/>
  <c r="K27" i="248"/>
  <c r="C27" i="248"/>
  <c r="A27" i="248"/>
  <c r="O26" i="248"/>
  <c r="M26" i="248"/>
  <c r="K26" i="248"/>
  <c r="E26" i="248"/>
  <c r="C26" i="248"/>
  <c r="B26" i="248"/>
  <c r="A26" i="248"/>
  <c r="O25" i="248"/>
  <c r="M25" i="248"/>
  <c r="K25" i="248"/>
  <c r="E25" i="248"/>
  <c r="C25" i="248"/>
  <c r="B25" i="248"/>
  <c r="A25" i="248" s="1"/>
  <c r="A20" i="248"/>
  <c r="G19" i="248"/>
  <c r="F19" i="248"/>
  <c r="E19" i="248"/>
  <c r="A19" i="248"/>
  <c r="J18" i="248"/>
  <c r="F18" i="248"/>
  <c r="A18" i="248"/>
  <c r="J17" i="248"/>
  <c r="F17" i="248"/>
  <c r="A17" i="248"/>
  <c r="J16" i="248"/>
  <c r="F16" i="248"/>
  <c r="A16" i="248"/>
  <c r="J15" i="248"/>
  <c r="F15" i="248"/>
  <c r="A15" i="248"/>
  <c r="J14" i="248"/>
  <c r="F14" i="248"/>
  <c r="A14" i="248"/>
  <c r="J13" i="248"/>
  <c r="F13" i="248"/>
  <c r="A13" i="248"/>
  <c r="J12" i="248"/>
  <c r="F12" i="248"/>
  <c r="A12" i="248"/>
  <c r="J11" i="248"/>
  <c r="F11" i="248"/>
  <c r="A11" i="248"/>
  <c r="J10" i="248"/>
  <c r="F10" i="248"/>
  <c r="A10" i="248"/>
  <c r="O9" i="248"/>
  <c r="J9" i="248"/>
  <c r="F9" i="248"/>
  <c r="A9" i="248"/>
  <c r="N6" i="248"/>
  <c r="W4" i="248"/>
  <c r="V4" i="248"/>
  <c r="A4" i="248"/>
  <c r="A3" i="248"/>
  <c r="P2" i="248"/>
  <c r="O2" i="248"/>
  <c r="M1" i="248" s="1"/>
  <c r="H2" i="248"/>
  <c r="E2" i="248"/>
  <c r="J10" i="15" l="1"/>
  <c r="J11" i="15"/>
  <c r="J12" i="15"/>
  <c r="J13" i="15"/>
  <c r="J14" i="15"/>
  <c r="J15" i="15"/>
  <c r="J16" i="15"/>
  <c r="J17" i="15"/>
  <c r="J18" i="15"/>
  <c r="J9" i="15"/>
  <c r="D8" i="245" l="1"/>
  <c r="D8" i="241"/>
  <c r="D8" i="239" l="1"/>
  <c r="C48" i="227" l="1"/>
  <c r="I30" i="227"/>
  <c r="C7" i="227"/>
  <c r="F35" i="15" l="1"/>
  <c r="B35" i="15"/>
  <c r="A35" i="15" s="1"/>
  <c r="A27" i="15"/>
  <c r="A28" i="15"/>
  <c r="F10" i="15"/>
  <c r="F11" i="15"/>
  <c r="F12" i="15"/>
  <c r="F13" i="15"/>
  <c r="F14" i="15"/>
  <c r="F15" i="15"/>
  <c r="F16" i="15"/>
  <c r="F17" i="15"/>
  <c r="F18" i="15"/>
  <c r="A10" i="15"/>
  <c r="A11" i="15"/>
  <c r="A12" i="15"/>
  <c r="A13" i="15"/>
  <c r="A14" i="15"/>
  <c r="A15" i="15"/>
  <c r="A16" i="15"/>
  <c r="A17" i="15"/>
  <c r="A18" i="15"/>
  <c r="K27" i="15"/>
  <c r="K28" i="15"/>
  <c r="C28" i="15"/>
  <c r="C27" i="15"/>
  <c r="D35" i="15"/>
  <c r="A4" i="15" l="1"/>
  <c r="W4" i="15" l="1"/>
  <c r="V4" i="15"/>
  <c r="C48" i="179" l="1"/>
  <c r="I30" i="179"/>
  <c r="C7" i="179"/>
  <c r="O2" i="15" l="1"/>
  <c r="M1" i="15" s="1"/>
  <c r="F9" i="15" l="1"/>
  <c r="A9" i="15" l="1"/>
  <c r="N6" i="15" l="1"/>
  <c r="A3" i="15" l="1"/>
  <c r="P2" i="15" l="1"/>
  <c r="O37" i="15" l="1"/>
  <c r="M37" i="15"/>
  <c r="K37" i="15"/>
  <c r="G37" i="15"/>
  <c r="F37" i="15"/>
  <c r="D37" i="15"/>
  <c r="C37" i="15"/>
  <c r="B37" i="15"/>
  <c r="A37" i="15" s="1"/>
  <c r="O36" i="15"/>
  <c r="M36" i="15"/>
  <c r="K36" i="15"/>
  <c r="G36" i="15"/>
  <c r="F36" i="15"/>
  <c r="D36" i="15"/>
  <c r="C36" i="15"/>
  <c r="B36" i="15"/>
  <c r="A36" i="15" s="1"/>
  <c r="O34" i="15"/>
  <c r="M34" i="15"/>
  <c r="G34" i="15"/>
  <c r="F34" i="15"/>
  <c r="D34" i="15"/>
  <c r="C34" i="15"/>
  <c r="B34" i="15"/>
  <c r="A34" i="15" s="1"/>
  <c r="O29" i="15"/>
  <c r="M29" i="15"/>
  <c r="K29" i="15"/>
  <c r="E29" i="15"/>
  <c r="C29" i="15"/>
  <c r="A29" i="15"/>
  <c r="O26" i="15"/>
  <c r="M26" i="15"/>
  <c r="K26" i="15"/>
  <c r="E26" i="15"/>
  <c r="C26" i="15"/>
  <c r="B26" i="15"/>
  <c r="A26" i="15" s="1"/>
  <c r="O25" i="15"/>
  <c r="M25" i="15"/>
  <c r="E25" i="15"/>
  <c r="C25" i="15"/>
  <c r="B25" i="15"/>
  <c r="A25" i="15" s="1"/>
  <c r="A20" i="15"/>
  <c r="G19" i="15"/>
  <c r="F19" i="15"/>
  <c r="E19" i="15"/>
  <c r="A19" i="15"/>
  <c r="O9" i="15"/>
  <c r="H2" i="15"/>
  <c r="E2" i="15"/>
  <c r="K34" i="15" l="1"/>
  <c r="K25" i="15"/>
</calcChain>
</file>

<file path=xl/sharedStrings.xml><?xml version="1.0" encoding="utf-8"?>
<sst xmlns="http://schemas.openxmlformats.org/spreadsheetml/2006/main" count="689" uniqueCount="274">
  <si>
    <t>DEPLACEMENT</t>
  </si>
  <si>
    <t>/</t>
  </si>
  <si>
    <t>AVION</t>
  </si>
  <si>
    <t>DEPART</t>
  </si>
  <si>
    <t>ARRIVEE</t>
  </si>
  <si>
    <t>compagnie</t>
  </si>
  <si>
    <t>n° vol</t>
  </si>
  <si>
    <t>classe</t>
  </si>
  <si>
    <t>participants</t>
  </si>
  <si>
    <t>filiale refacturée</t>
  </si>
  <si>
    <t>facturation SOPAFI</t>
  </si>
  <si>
    <t>ORLY</t>
  </si>
  <si>
    <t>CAYENNE</t>
  </si>
  <si>
    <t>AC</t>
  </si>
  <si>
    <t>FDF</t>
  </si>
  <si>
    <t>AF</t>
  </si>
  <si>
    <t>ECO</t>
  </si>
  <si>
    <t>BATELIERE</t>
  </si>
  <si>
    <t>SCHOELCHER</t>
  </si>
  <si>
    <t>OK</t>
  </si>
  <si>
    <t>A</t>
  </si>
  <si>
    <t>CITROEN C1 ou PEUGEOT 108</t>
  </si>
  <si>
    <t>PTP</t>
  </si>
  <si>
    <t>CLUB</t>
  </si>
  <si>
    <t>CLIPPER</t>
  </si>
  <si>
    <t>GOSIER</t>
  </si>
  <si>
    <t>A6</t>
  </si>
  <si>
    <t>PEUGEOT 208</t>
  </si>
  <si>
    <t>AAE</t>
  </si>
  <si>
    <t>ALIZE</t>
  </si>
  <si>
    <t>CREOLE BEACH</t>
  </si>
  <si>
    <t>B</t>
  </si>
  <si>
    <t>PEUGEOT 207 5P</t>
  </si>
  <si>
    <t>ROISSY CDG</t>
  </si>
  <si>
    <t>CORSAIR</t>
  </si>
  <si>
    <t>PREM</t>
  </si>
  <si>
    <t>FLEUR D'EPEE</t>
  </si>
  <si>
    <t>C</t>
  </si>
  <si>
    <t>CITROEN C4 OU PEUGEOT 308</t>
  </si>
  <si>
    <t>BILLET</t>
  </si>
  <si>
    <t>SNCF</t>
  </si>
  <si>
    <t>MADRAS</t>
  </si>
  <si>
    <t>KOULAYA TONA</t>
  </si>
  <si>
    <t>TROIS-RIVIERES</t>
  </si>
  <si>
    <t>C6</t>
  </si>
  <si>
    <t>CITROEN DS4</t>
  </si>
  <si>
    <t>ST MARTIN</t>
  </si>
  <si>
    <t>GD LARGE</t>
  </si>
  <si>
    <t>LE PRAO</t>
  </si>
  <si>
    <t>D4</t>
  </si>
  <si>
    <t>CITROEN C5</t>
  </si>
  <si>
    <t>LYON</t>
  </si>
  <si>
    <t>FORT DE FRANCE</t>
  </si>
  <si>
    <t>H</t>
  </si>
  <si>
    <t>PEUGEOT 3008</t>
  </si>
  <si>
    <t>NOVOTEL ATRIA</t>
  </si>
  <si>
    <t>RUEIL MALMAISON</t>
  </si>
  <si>
    <t>H6</t>
  </si>
  <si>
    <t>PEUGEOT 5008</t>
  </si>
  <si>
    <t>HOTEL</t>
  </si>
  <si>
    <t>Nbre jours</t>
  </si>
  <si>
    <t>OKKO HOTEL</t>
  </si>
  <si>
    <t>I4</t>
  </si>
  <si>
    <t>KIA SPORTAGE ou HYUNDAI IX35</t>
  </si>
  <si>
    <t>LIEU</t>
  </si>
  <si>
    <t>N° RESERVATION</t>
  </si>
  <si>
    <t>facturation HOTEL</t>
  </si>
  <si>
    <t>M. GEHIN</t>
  </si>
  <si>
    <t>ROYAL AMAZONIA</t>
  </si>
  <si>
    <t>R</t>
  </si>
  <si>
    <t>HYUNDAI H1</t>
  </si>
  <si>
    <t>SALAKO</t>
  </si>
  <si>
    <t>S</t>
  </si>
  <si>
    <t>PEUGEOT EXPERT TEEPEE</t>
  </si>
  <si>
    <t>VALMENIERE</t>
  </si>
  <si>
    <t>VIEILLE TOUR</t>
  </si>
  <si>
    <t>LOCATION VEHICULE HERTZ</t>
  </si>
  <si>
    <t>PRISE POSSESSION</t>
  </si>
  <si>
    <t>RETOUR VEHICULE</t>
  </si>
  <si>
    <t>CATEGORIE</t>
  </si>
  <si>
    <t>N° RESA</t>
  </si>
  <si>
    <t>conducteur</t>
  </si>
  <si>
    <t>facturation HERTZ</t>
  </si>
  <si>
    <t xml:space="preserve"> </t>
  </si>
  <si>
    <t>ENVOI MAIL</t>
  </si>
  <si>
    <t>myriam.gehin@vinci-construction.com</t>
  </si>
  <si>
    <t>ADRESSE MAIL</t>
  </si>
  <si>
    <t>FORT SAVANE</t>
  </si>
  <si>
    <t>Myriam GEHIN</t>
  </si>
  <si>
    <t>X</t>
  </si>
  <si>
    <t xml:space="preserve">      DEMANDE DE RESERVATION</t>
  </si>
  <si>
    <r>
      <rPr>
        <b/>
        <u/>
        <sz val="14"/>
        <color theme="1"/>
        <rFont val="Calibri"/>
        <family val="2"/>
        <scheme val="minor"/>
      </rPr>
      <t>Date</t>
    </r>
    <r>
      <rPr>
        <b/>
        <sz val="14"/>
        <color theme="1"/>
        <rFont val="Calibri"/>
        <family val="2"/>
        <scheme val="minor"/>
      </rPr>
      <t xml:space="preserve"> :</t>
    </r>
  </si>
  <si>
    <r>
      <rPr>
        <b/>
        <u/>
        <sz val="14"/>
        <color theme="1"/>
        <rFont val="Calibri"/>
        <family val="2"/>
        <scheme val="minor"/>
      </rPr>
      <t>Société</t>
    </r>
    <r>
      <rPr>
        <b/>
        <sz val="14"/>
        <color theme="1"/>
        <rFont val="Calibri"/>
        <family val="2"/>
        <scheme val="minor"/>
      </rPr>
      <t xml:space="preserve"> :</t>
    </r>
  </si>
  <si>
    <t>SOGEA MARTINIQUE DIRECTION REGIONALE</t>
  </si>
  <si>
    <r>
      <rPr>
        <b/>
        <u/>
        <sz val="14"/>
        <color theme="1"/>
        <rFont val="Calibri"/>
        <family val="2"/>
        <scheme val="minor"/>
      </rPr>
      <t>Contact</t>
    </r>
    <r>
      <rPr>
        <b/>
        <sz val="14"/>
        <color theme="1"/>
        <rFont val="Calibri"/>
        <family val="2"/>
        <scheme val="minor"/>
      </rPr>
      <t xml:space="preserve"> :</t>
    </r>
  </si>
  <si>
    <r>
      <rPr>
        <b/>
        <u/>
        <sz val="14"/>
        <color theme="1"/>
        <rFont val="Calibri"/>
        <family val="2"/>
        <scheme val="minor"/>
      </rPr>
      <t>Fax</t>
    </r>
    <r>
      <rPr>
        <b/>
        <sz val="14"/>
        <color theme="1"/>
        <rFont val="Calibri"/>
        <family val="2"/>
        <scheme val="minor"/>
      </rPr>
      <t xml:space="preserve"> :</t>
    </r>
  </si>
  <si>
    <t>05 96 66 96 47</t>
  </si>
  <si>
    <t>A l'attention de l'Hôtel KARIBEA de :</t>
  </si>
  <si>
    <t>GUADELOUPE</t>
  </si>
  <si>
    <t>KARIBEA BEACH RESORT</t>
  </si>
  <si>
    <t>Fax : 0590 84 72 72</t>
  </si>
  <si>
    <t>E-mail : reservation@karibeagosier.com</t>
  </si>
  <si>
    <t>Type :</t>
  </si>
  <si>
    <t>Standard</t>
  </si>
  <si>
    <t>Junior Suite Kitchenette</t>
  </si>
  <si>
    <t>Supérieure</t>
  </si>
  <si>
    <t>Suite</t>
  </si>
  <si>
    <t>MARTINIQUE</t>
  </si>
  <si>
    <t>KARIBEA RESORT STE LUCE</t>
  </si>
  <si>
    <t>Fax : 0596 62 11 92</t>
  </si>
  <si>
    <t>E-mail : reservation@karibeasainteluce.com</t>
  </si>
  <si>
    <t>Confort</t>
  </si>
  <si>
    <t>Appartement</t>
  </si>
  <si>
    <t>RESIDENCE GOELETTE</t>
  </si>
  <si>
    <t>Fax : 0596 58 25 76</t>
  </si>
  <si>
    <t>E-mail : reservation@karibearesidencegoelette.com</t>
  </si>
  <si>
    <r>
      <t xml:space="preserve">Studette équipée d'une kitchenette - </t>
    </r>
    <r>
      <rPr>
        <b/>
        <sz val="12"/>
        <color rgb="FFFF0000"/>
        <rFont val="Calibri"/>
        <family val="2"/>
        <scheme val="minor"/>
      </rPr>
      <t>pas de restaurant</t>
    </r>
  </si>
  <si>
    <r>
      <t xml:space="preserve">Junior Suite équipée d'une kitchenette - </t>
    </r>
    <r>
      <rPr>
        <b/>
        <sz val="12"/>
        <color rgb="FFFF0000"/>
        <rFont val="Calibri"/>
        <family val="2"/>
        <scheme val="minor"/>
      </rPr>
      <t>pas de restaurant</t>
    </r>
  </si>
  <si>
    <t>Réservation :</t>
  </si>
  <si>
    <t>Nom, prénom</t>
  </si>
  <si>
    <t>Date d'arrivée</t>
  </si>
  <si>
    <t>Date de départ</t>
  </si>
  <si>
    <t>Nbre de nuit(s)</t>
  </si>
  <si>
    <t>1 pers.</t>
  </si>
  <si>
    <t>2 pers.</t>
  </si>
  <si>
    <t>Un minimum de 100 nuitées par an est nécessaire pour toute demande d'ouverture de compte au sein de l'hôtel.</t>
  </si>
  <si>
    <t>SOCIETES EN COMPTE</t>
  </si>
  <si>
    <t>VOUS N'AVEZ PAS DE COMPTE CHEZ NOUS</t>
  </si>
  <si>
    <t>Règlement sur place par le client</t>
  </si>
  <si>
    <t>Afin de valider votre réservation,</t>
  </si>
  <si>
    <r>
      <t>Prise en charge par la Société</t>
    </r>
    <r>
      <rPr>
        <b/>
        <i/>
        <sz val="12"/>
        <color theme="1"/>
        <rFont val="Calibri"/>
        <family val="2"/>
        <scheme val="minor"/>
      </rPr>
      <t xml:space="preserve"> :</t>
    </r>
  </si>
  <si>
    <t>merci de nous indiquer votre n° de carte bancaire :</t>
  </si>
  <si>
    <t>Chambre + petit déjeuner</t>
  </si>
  <si>
    <t>Carte :</t>
  </si>
  <si>
    <t>Chambre + repas avec boisson à table</t>
  </si>
  <si>
    <t>N° Carte :</t>
  </si>
  <si>
    <t>Crédit total</t>
  </si>
  <si>
    <t>Exp. Date :</t>
  </si>
  <si>
    <t>Chaque directeur d'hôtel se réserve le droit</t>
  </si>
  <si>
    <t>d'accepter la demande d'ouverture de compte.</t>
  </si>
  <si>
    <t>Signature :</t>
  </si>
  <si>
    <t>Pour toute réservation confirmée non annulée par écrit au plus tard à midi, 24 heures avant le jour d'arrivée,</t>
  </si>
  <si>
    <r>
      <t xml:space="preserve">pour toute non présentation le jour prévu de l'arrivée, </t>
    </r>
    <r>
      <rPr>
        <b/>
        <u/>
        <sz val="12"/>
        <color theme="1"/>
        <rFont val="Calibri"/>
        <family val="2"/>
        <scheme val="minor"/>
      </rPr>
      <t>la première nuit vous sera facturée.</t>
    </r>
  </si>
  <si>
    <t>BON POUR ACCORD</t>
  </si>
  <si>
    <r>
      <rPr>
        <b/>
        <u/>
        <sz val="11"/>
        <color theme="1"/>
        <rFont val="Calibri"/>
        <family val="2"/>
        <scheme val="minor"/>
      </rPr>
      <t>CACHET ET SIGNATURE</t>
    </r>
    <r>
      <rPr>
        <b/>
        <sz val="11"/>
        <color theme="1"/>
        <rFont val="Calibri"/>
        <family val="2"/>
        <scheme val="minor"/>
      </rPr>
      <t xml:space="preserve"> :</t>
    </r>
  </si>
  <si>
    <t>Le :</t>
  </si>
  <si>
    <t xml:space="preserve">Nom : </t>
  </si>
  <si>
    <t>Confirmation Hôtel</t>
  </si>
  <si>
    <t>Nous vous remercions de votre confiance et souhaitons à votre collaborateur un agréable séjour.</t>
  </si>
  <si>
    <t>LOCATION DE VOITURE :</t>
  </si>
  <si>
    <t>Réservation uniquement, règlement à réception du véhicule</t>
  </si>
  <si>
    <t>Nom</t>
  </si>
  <si>
    <t>Date &amp; heure
d'arrivée prévue</t>
  </si>
  <si>
    <t>Date &amp; heure de
départ prévue</t>
  </si>
  <si>
    <t>Catégorie du
véhicule</t>
  </si>
  <si>
    <t>Réception du
véhicule</t>
  </si>
  <si>
    <t>Retour du
véhicule</t>
  </si>
  <si>
    <t>AEROPORT</t>
  </si>
  <si>
    <r>
      <rPr>
        <u/>
        <sz val="12"/>
        <color theme="1"/>
        <rFont val="Calibri"/>
        <family val="2"/>
        <scheme val="minor"/>
      </rPr>
      <t>RECEPTION DU VEHICULE A L'AEROPORT</t>
    </r>
    <r>
      <rPr>
        <sz val="12"/>
        <color theme="1"/>
        <rFont val="Calibri"/>
        <family val="2"/>
        <scheme val="minor"/>
      </rPr>
      <t xml:space="preserve"> :</t>
    </r>
  </si>
  <si>
    <t>Merci de préciser un numéro de fax ou e-mail ci-dessous, afin de faire parvenir à votre collaborateur la confirmation directement,</t>
  </si>
  <si>
    <t>celle-ci lui sera demandée lors de la réception du véhicule.</t>
  </si>
  <si>
    <t>N° Fax :</t>
  </si>
  <si>
    <t>E-mail :</t>
  </si>
  <si>
    <t>@</t>
  </si>
  <si>
    <r>
      <rPr>
        <u/>
        <sz val="12"/>
        <color theme="1"/>
        <rFont val="Calibri"/>
        <family val="2"/>
        <scheme val="minor"/>
      </rPr>
      <t>RECEPTION DU VEHICULE A L'HOTEL</t>
    </r>
    <r>
      <rPr>
        <sz val="12"/>
        <color theme="1"/>
        <rFont val="Calibri"/>
        <family val="2"/>
        <scheme val="minor"/>
      </rPr>
      <t xml:space="preserve"> :</t>
    </r>
  </si>
  <si>
    <t>La confirmation sera remise à votre collaborateur, directement à la réception de l'hôtel.</t>
  </si>
  <si>
    <t>Cadre réservé au loueur de voitures</t>
  </si>
  <si>
    <t>Votre numéro de confirmation :</t>
  </si>
  <si>
    <t>Nom :</t>
  </si>
  <si>
    <t>Prénom :</t>
  </si>
  <si>
    <t>Date d'arrivée :</t>
  </si>
  <si>
    <t>Date de départ :</t>
  </si>
  <si>
    <t>05.96.66.96.47</t>
  </si>
  <si>
    <t>Email :</t>
  </si>
  <si>
    <t>CHOISIR HOTEL</t>
  </si>
  <si>
    <t>LA CREOLE BUSINESS - BASSE SAISON</t>
  </si>
  <si>
    <t>Date :</t>
  </si>
  <si>
    <t>Heure de n° de vol :</t>
  </si>
  <si>
    <t xml:space="preserve">Heure de n° de vol : </t>
  </si>
  <si>
    <r>
      <t xml:space="preserve">Tél :    </t>
    </r>
    <r>
      <rPr>
        <b/>
        <sz val="9"/>
        <color theme="1"/>
        <rFont val="Century Gothic"/>
        <family val="2"/>
      </rPr>
      <t>05.96.66.96.46</t>
    </r>
  </si>
  <si>
    <t>Fax :</t>
  </si>
  <si>
    <t>HEBERGEMENT EN CHAMBRE ET PETIT DEJEUNER</t>
  </si>
  <si>
    <t>CES TARIFS S'ENTENDENT PAR CHAMBRE ET PAR NUIT, TVA INCLUSE</t>
  </si>
  <si>
    <t>CHAMBRE CLASSIC</t>
  </si>
  <si>
    <t>þ</t>
  </si>
  <si>
    <t>SIMPLE : 143,00€</t>
  </si>
  <si>
    <t>q</t>
  </si>
  <si>
    <t>DOUBLE : 182,00€</t>
  </si>
  <si>
    <t>SUP. TERRASSE : 19,00€</t>
  </si>
  <si>
    <r>
      <t xml:space="preserve">CHAMBRE SANS PETIT DEJEUNER </t>
    </r>
    <r>
      <rPr>
        <b/>
        <vertAlign val="superscript"/>
        <sz val="11"/>
        <color theme="1"/>
        <rFont val="Century Gothic"/>
        <family val="2"/>
      </rPr>
      <t>1</t>
    </r>
    <r>
      <rPr>
        <b/>
        <sz val="11"/>
        <color theme="1"/>
        <rFont val="Century Gothic"/>
        <family val="2"/>
      </rPr>
      <t>*</t>
    </r>
  </si>
  <si>
    <t>CHAMBRE SUPERIOR</t>
  </si>
  <si>
    <t>SIMPLE : 161,00€</t>
  </si>
  <si>
    <t>DOUBLE : 200,00€</t>
  </si>
  <si>
    <t>Mahogany SUPERIOR*</t>
  </si>
  <si>
    <t>SIMPLE : 142,00€</t>
  </si>
  <si>
    <t>DOUBLE : 162,00€</t>
  </si>
  <si>
    <t>CHAMBRE VUE MER</t>
  </si>
  <si>
    <t>SIMPLE : 179,00€</t>
  </si>
  <si>
    <t>DOUBLE : 222,00€</t>
  </si>
  <si>
    <t>Mahogany VUE MER*</t>
  </si>
  <si>
    <t>SIMPLE : 160,00€</t>
  </si>
  <si>
    <t>DOUBLE : 184,00€</t>
  </si>
  <si>
    <t>CHAMBRE VUE MER TERRASSE</t>
  </si>
  <si>
    <t>SIMPLE : 212,00€</t>
  </si>
  <si>
    <t>DOUBLE : 262,00€</t>
  </si>
  <si>
    <t>Mahogany DUPLEX*</t>
  </si>
  <si>
    <t>JUNIOR SUITE</t>
  </si>
  <si>
    <t>SIMPLE : 189,00€</t>
  </si>
  <si>
    <t>DOUBLE : 234,00€</t>
  </si>
  <si>
    <t>Mahogany SUITE*</t>
  </si>
  <si>
    <t>JUNIOR SUITE VUE MER</t>
  </si>
  <si>
    <r>
      <t xml:space="preserve">q </t>
    </r>
    <r>
      <rPr>
        <sz val="8"/>
        <color theme="1"/>
        <rFont val="Century Gothic"/>
        <family val="2"/>
      </rPr>
      <t xml:space="preserve">24,00€ Supplément Petit Déjeuner </t>
    </r>
    <r>
      <rPr>
        <vertAlign val="superscript"/>
        <sz val="8"/>
        <color theme="1"/>
        <rFont val="Century Gothic"/>
        <family val="2"/>
      </rPr>
      <t>1</t>
    </r>
    <r>
      <rPr>
        <sz val="8"/>
        <color theme="1"/>
        <rFont val="Century Gothic"/>
        <family val="2"/>
      </rPr>
      <t>*</t>
    </r>
  </si>
  <si>
    <t>SUPPLEMENT RESTAURATION :</t>
  </si>
  <si>
    <t>Déjeuner : 28,00€ par pers. (hors boisson)</t>
  </si>
  <si>
    <r>
      <t xml:space="preserve">q </t>
    </r>
    <r>
      <rPr>
        <sz val="9"/>
        <color theme="1"/>
        <rFont val="Century Gothic"/>
        <family val="2"/>
      </rPr>
      <t>Dîner : 35,00€ par pers. (hors boisson)</t>
    </r>
  </si>
  <si>
    <r>
      <t xml:space="preserve">REGLEMENT SUR PLACE PAR LE CLIENT : </t>
    </r>
    <r>
      <rPr>
        <sz val="12"/>
        <color theme="1"/>
        <rFont val="Wingdings"/>
        <charset val="2"/>
      </rPr>
      <t xml:space="preserve">q </t>
    </r>
  </si>
  <si>
    <t>Garantie par carte de Crédit N° :</t>
  </si>
  <si>
    <t>Expiration :</t>
  </si>
  <si>
    <t>Cryptogramme :</t>
  </si>
  <si>
    <t>Nom du porteur :</t>
  </si>
  <si>
    <t>Check-out express : J'autorise la Créole Beach Hôtel &amp; Spa**** à débiter ma carte de crédit du montant de mon séjour</t>
  </si>
  <si>
    <t>Ma facture me sera envoyée ultérieurement à l'adresse email………………………………………………………….@.......................................................................................</t>
  </si>
  <si>
    <t>REGLEMENT PAR LA SOCIETE :</t>
  </si>
  <si>
    <t>PRISE EN CHARGE Chambre + Petit Déjeuner</t>
  </si>
  <si>
    <t>PRISE EN CHARGE Totale du séjour</t>
  </si>
  <si>
    <t>PRISE EN CHARGE Chambre sans Petit Déjeuner</t>
  </si>
  <si>
    <r>
      <t>*</t>
    </r>
    <r>
      <rPr>
        <b/>
        <sz val="8"/>
        <color theme="8"/>
        <rFont val="Century Gothic"/>
        <family val="2"/>
      </rPr>
      <t xml:space="preserve">Tarification valable du 06/11/16 au 17/12/16 et 23/04/17 au 05/11/17. </t>
    </r>
    <r>
      <rPr>
        <sz val="8"/>
        <color theme="1"/>
        <rFont val="Century Gothic"/>
        <family val="2"/>
      </rPr>
      <t>Conditions de vente : Tarifs non commissionnables ; Délai d'annulation : Annulation sans frais jusqu'à 1 jour avant l'arrivée, 18:00</t>
    </r>
  </si>
  <si>
    <r>
      <t xml:space="preserve">(Heure locale). Au-delà, la 1ère nuit est facturée. Heure d'enregistrement : 16:00 / Heure de départ : 12:00. </t>
    </r>
    <r>
      <rPr>
        <b/>
        <sz val="8"/>
        <color theme="1"/>
        <rFont val="Century Gothic"/>
        <family val="2"/>
      </rPr>
      <t>Taxe de séjour de 2,25€ par personne et par nuit à régler en supplément. Wifi inclus</t>
    </r>
  </si>
  <si>
    <t>Politique de garantie : Toutes les réservations doivent être garanties avec une carte bancaire valide à la date du début de votre séjour. Sauf mention spéciale</t>
  </si>
  <si>
    <t>Réservation faite par :</t>
  </si>
  <si>
    <t>Confirmation de l'hôtel :</t>
  </si>
  <si>
    <t>LA CREOLE BUSINESS - HAUTE SAISON</t>
  </si>
  <si>
    <t>SIMPLE : 182,00€</t>
  </si>
  <si>
    <t>SIMPLE : 200,00€</t>
  </si>
  <si>
    <t>SIMPLE : 218,00€</t>
  </si>
  <si>
    <t>SIMPLE : 251,00€</t>
  </si>
  <si>
    <t>SIMPLE : 228,00€</t>
  </si>
  <si>
    <t>DOUBLE : 232,00€</t>
  </si>
  <si>
    <t>DOUBLE : 248,00€</t>
  </si>
  <si>
    <t>DOUBLE : 270,00€</t>
  </si>
  <si>
    <t>DOUBLE : 310,00€</t>
  </si>
  <si>
    <t>DOUBLE : 282,00€</t>
  </si>
  <si>
    <t>SIMPLE : 181,00€</t>
  </si>
  <si>
    <t>SIMPLE : 199,00€</t>
  </si>
  <si>
    <t>DOUBLE : 210,00€</t>
  </si>
  <si>
    <r>
      <t>*</t>
    </r>
    <r>
      <rPr>
        <b/>
        <sz val="8"/>
        <color theme="8"/>
        <rFont val="Century Gothic"/>
        <family val="2"/>
      </rPr>
      <t xml:space="preserve">Tarification valable du 02/01/17 au 22/04/17. </t>
    </r>
    <r>
      <rPr>
        <sz val="8"/>
        <color theme="1"/>
        <rFont val="Century Gothic"/>
        <family val="2"/>
      </rPr>
      <t>Conditions de vente : Tarifs non commissionnables ; Délai d'annulation : Annulation sans frais jusqu'à 1 jour avant l'arrivée, 18:00 (heure locale).</t>
    </r>
  </si>
  <si>
    <r>
      <t xml:space="preserve">Au-delà, la 1ère nuit est facturée. Heure d'enregistrement : 16:00 / Heure de départ : 12:00. </t>
    </r>
    <r>
      <rPr>
        <b/>
        <sz val="8"/>
        <color theme="1"/>
        <rFont val="Century Gothic"/>
        <family val="2"/>
      </rPr>
      <t>Taxe de séjour de 2,25€ par personne et par nuit à régler en supplément. Wifi inclus</t>
    </r>
  </si>
  <si>
    <t>LA CREOLE BUSINESS - PEAK SAISON</t>
  </si>
  <si>
    <t>SIMPLE : 213,00€</t>
  </si>
  <si>
    <t>SIMPLE : 231,00€</t>
  </si>
  <si>
    <t>SIMPLE : 249,00€</t>
  </si>
  <si>
    <t>SIMPLE : 282,00€</t>
  </si>
  <si>
    <t>SIMPLE : 266,00€</t>
  </si>
  <si>
    <t>DOUBLE : 265,00€</t>
  </si>
  <si>
    <t>DOUBLE : 304,00€</t>
  </si>
  <si>
    <t>DOUBLE : 344,00€</t>
  </si>
  <si>
    <t>DOUBLE : 332,00€</t>
  </si>
  <si>
    <t>SIMPLE : 230,00€</t>
  </si>
  <si>
    <t>DOUBLE : 244,00€</t>
  </si>
  <si>
    <t>DOUBLE : 266,00€</t>
  </si>
  <si>
    <r>
      <t>*</t>
    </r>
    <r>
      <rPr>
        <b/>
        <sz val="8"/>
        <color theme="8"/>
        <rFont val="Century Gothic"/>
        <family val="2"/>
      </rPr>
      <t xml:space="preserve">Tarification valable du 18/12/16 au 01/01/17. </t>
    </r>
    <r>
      <rPr>
        <sz val="8"/>
        <color theme="1"/>
        <rFont val="Century Gothic"/>
        <family val="2"/>
      </rPr>
      <t>Conditions de vente : Tarifs non commissionnables ; Délai d'annulation : Annulation sans frais jusqu'à 1 jour avant l'arrivée, 18:00 (heure locale).</t>
    </r>
  </si>
  <si>
    <t>X X</t>
  </si>
  <si>
    <t>Y Y</t>
  </si>
  <si>
    <t>xx@xx.com</t>
  </si>
  <si>
    <t>yy@yy.com</t>
  </si>
  <si>
    <t>XX</t>
  </si>
  <si>
    <t>YY</t>
  </si>
  <si>
    <t>Y</t>
  </si>
  <si>
    <t>12h45</t>
  </si>
  <si>
    <t>15h00</t>
  </si>
  <si>
    <t>Ville</t>
  </si>
  <si>
    <t>ST MARTIN GRAND CASE</t>
  </si>
  <si>
    <t>ST MARTIN JULIANA</t>
  </si>
  <si>
    <t>CDG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</si>
</sst>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164" formatCode="[$-F800]dddd\,\ mmmm\ dd\,\ yyyy"/>
    <numFmt numFmtId="165" formatCode="dddd"/>
    <numFmt numFmtId="166" formatCode="000"/>
    <numFmt numFmtId="167" formatCode="00"/>
    <numFmt numFmtId="168" formatCode="[$-40C]d\-mmm;@"/>
  </numFmts>
  <fonts count="6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indexed="12"/>
      <name val="Arial"/>
      <family val="2"/>
    </font>
    <font>
      <b/>
      <sz val="16"/>
      <color rgb="FF0000FF"/>
      <name val="Arial"/>
      <family val="2"/>
    </font>
    <font>
      <b/>
      <sz val="16"/>
      <color theme="2" tint="-0.499984740745262"/>
      <name val="Arial"/>
      <family val="2"/>
    </font>
    <font>
      <b/>
      <sz val="14"/>
      <color rgb="FF002060"/>
      <name val="Arial"/>
      <family val="2"/>
    </font>
    <font>
      <b/>
      <sz val="12"/>
      <color rgb="FF002060"/>
      <name val="Arial"/>
      <family val="2"/>
    </font>
    <font>
      <b/>
      <i/>
      <sz val="10"/>
      <color indexed="12"/>
      <name val="Arial"/>
      <family val="2"/>
    </font>
    <font>
      <b/>
      <i/>
      <sz val="9"/>
      <color indexed="12"/>
      <name val="Arial"/>
      <family val="2"/>
    </font>
    <font>
      <b/>
      <sz val="10"/>
      <color indexed="61"/>
      <name val="Arial"/>
      <family val="2"/>
    </font>
    <font>
      <b/>
      <sz val="10"/>
      <color indexed="10"/>
      <name val="Arial"/>
      <family val="2"/>
    </font>
    <font>
      <sz val="10"/>
      <color indexed="61"/>
      <name val="Arial"/>
      <family val="2"/>
    </font>
    <font>
      <sz val="10"/>
      <color indexed="12"/>
      <name val="Arial"/>
      <family val="2"/>
    </font>
    <font>
      <sz val="10"/>
      <name val="Arial Unicode MS"/>
      <family val="2"/>
    </font>
    <font>
      <sz val="10"/>
      <name val="Courier New"/>
      <family val="3"/>
    </font>
    <font>
      <b/>
      <sz val="10"/>
      <color indexed="12"/>
      <name val="Arial"/>
      <family val="2"/>
    </font>
    <font>
      <b/>
      <sz val="12"/>
      <name val="Arial"/>
      <family val="2"/>
    </font>
    <font>
      <b/>
      <i/>
      <sz val="8"/>
      <color indexed="12"/>
      <name val="Arial"/>
      <family val="2"/>
    </font>
    <font>
      <b/>
      <sz val="10"/>
      <color rgb="FF0000FF"/>
      <name val="Arial"/>
      <family val="2"/>
    </font>
    <font>
      <b/>
      <sz val="10"/>
      <color rgb="FF00B050"/>
      <name val="Arial"/>
      <family val="2"/>
    </font>
    <font>
      <b/>
      <sz val="14"/>
      <color rgb="FFFF0000"/>
      <name val="Calibri"/>
      <family val="2"/>
      <scheme val="minor"/>
    </font>
    <font>
      <b/>
      <sz val="10"/>
      <color rgb="FF0000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9"/>
      <color theme="0"/>
      <name val="Arial"/>
      <family val="2"/>
    </font>
    <font>
      <sz val="14"/>
      <color rgb="FF222222"/>
      <name val="Arial"/>
      <family val="2"/>
    </font>
    <font>
      <b/>
      <i/>
      <sz val="10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rgb="FF002060"/>
      <name val="Calibri"/>
      <family val="2"/>
      <scheme val="minor"/>
    </font>
    <font>
      <i/>
      <sz val="11"/>
      <color rgb="FF00206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8"/>
      <color theme="1"/>
      <name val="Century Gothic"/>
      <family val="2"/>
    </font>
    <font>
      <b/>
      <sz val="9"/>
      <color theme="1"/>
      <name val="Century Gothic"/>
      <family val="2"/>
    </font>
    <font>
      <b/>
      <sz val="12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8"/>
      <color theme="1"/>
      <name val="Century Gothic"/>
      <family val="2"/>
    </font>
    <font>
      <sz val="9"/>
      <color theme="1"/>
      <name val="Century Gothic"/>
      <family val="2"/>
    </font>
    <font>
      <sz val="12"/>
      <color theme="1"/>
      <name val="Wingdings"/>
      <charset val="2"/>
    </font>
    <font>
      <b/>
      <vertAlign val="superscript"/>
      <sz val="11"/>
      <color theme="1"/>
      <name val="Century Gothic"/>
      <family val="2"/>
    </font>
    <font>
      <vertAlign val="superscript"/>
      <sz val="8"/>
      <color theme="1"/>
      <name val="Century Gothic"/>
      <family val="2"/>
    </font>
    <font>
      <i/>
      <sz val="9"/>
      <color theme="1"/>
      <name val="Century Gothic"/>
      <family val="2"/>
    </font>
    <font>
      <b/>
      <sz val="8"/>
      <color theme="8"/>
      <name val="Century Gothic"/>
      <family val="2"/>
    </font>
    <font>
      <sz val="13"/>
      <color theme="1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78">
    <border>
      <left/>
      <right/>
      <top/>
      <bottom/>
      <diagonal/>
    </border>
    <border>
      <left/>
      <right/>
      <top/>
      <bottom style="medium">
        <color indexed="12"/>
      </bottom>
      <diagonal/>
    </border>
    <border>
      <left style="medium">
        <color indexed="12"/>
      </left>
      <right style="thin">
        <color indexed="12"/>
      </right>
      <top style="medium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medium">
        <color indexed="12"/>
      </top>
      <bottom style="thin">
        <color indexed="12"/>
      </bottom>
      <diagonal/>
    </border>
    <border>
      <left style="thin">
        <color indexed="12"/>
      </left>
      <right style="medium">
        <color indexed="12"/>
      </right>
      <top style="medium">
        <color indexed="12"/>
      </top>
      <bottom style="thin">
        <color indexed="12"/>
      </bottom>
      <diagonal/>
    </border>
    <border>
      <left/>
      <right/>
      <top/>
      <bottom style="medium">
        <color rgb="FF0000FF"/>
      </bottom>
      <diagonal/>
    </border>
    <border>
      <left style="medium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medium">
        <color indexed="12"/>
      </right>
      <top style="thin">
        <color indexed="12"/>
      </top>
      <bottom style="thin">
        <color indexed="12"/>
      </bottom>
      <diagonal/>
    </border>
    <border>
      <left style="medium">
        <color rgb="FF0000FF"/>
      </left>
      <right style="thin">
        <color rgb="FF0000FF"/>
      </right>
      <top style="medium">
        <color rgb="FF0000FF"/>
      </top>
      <bottom style="thin">
        <color indexed="12"/>
      </bottom>
      <diagonal/>
    </border>
    <border>
      <left style="thin">
        <color rgb="FF0000FF"/>
      </left>
      <right style="thin">
        <color rgb="FF0000FF"/>
      </right>
      <top style="medium">
        <color rgb="FF0000FF"/>
      </top>
      <bottom style="thin">
        <color indexed="12"/>
      </bottom>
      <diagonal/>
    </border>
    <border>
      <left style="thin">
        <color rgb="FF0000FF"/>
      </left>
      <right style="medium">
        <color rgb="FF0000FF"/>
      </right>
      <top style="medium">
        <color rgb="FF0000FF"/>
      </top>
      <bottom style="thin">
        <color indexed="12"/>
      </bottom>
      <diagonal/>
    </border>
    <border>
      <left style="medium">
        <color rgb="FF0000FF"/>
      </left>
      <right style="thin">
        <color rgb="FF0000FF"/>
      </right>
      <top style="thin">
        <color indexed="12"/>
      </top>
      <bottom style="thin">
        <color indexed="12"/>
      </bottom>
      <diagonal/>
    </border>
    <border>
      <left style="thin">
        <color rgb="FF0000FF"/>
      </left>
      <right style="thin">
        <color rgb="FF0000FF"/>
      </right>
      <top style="thin">
        <color indexed="12"/>
      </top>
      <bottom style="thin">
        <color indexed="12"/>
      </bottom>
      <diagonal/>
    </border>
    <border>
      <left style="thin">
        <color rgb="FF0000FF"/>
      </left>
      <right style="medium">
        <color rgb="FF0000FF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">
        <color indexed="12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medium">
        <color indexed="12"/>
      </right>
      <top style="thin">
        <color indexed="12"/>
      </top>
      <bottom/>
      <diagonal/>
    </border>
    <border>
      <left style="medium">
        <color indexed="12"/>
      </left>
      <right style="thin">
        <color indexed="12"/>
      </right>
      <top style="thin">
        <color indexed="12"/>
      </top>
      <bottom style="medium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medium">
        <color indexed="12"/>
      </bottom>
      <diagonal/>
    </border>
    <border>
      <left style="thin">
        <color indexed="12"/>
      </left>
      <right style="medium">
        <color indexed="12"/>
      </right>
      <top style="thin">
        <color indexed="12"/>
      </top>
      <bottom style="medium">
        <color indexed="12"/>
      </bottom>
      <diagonal/>
    </border>
    <border>
      <left style="medium">
        <color rgb="FF0000FF"/>
      </left>
      <right style="thin">
        <color rgb="FF0000FF"/>
      </right>
      <top style="thin">
        <color indexed="12"/>
      </top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indexed="12"/>
      </top>
      <bottom style="medium">
        <color rgb="FF0000FF"/>
      </bottom>
      <diagonal/>
    </border>
    <border>
      <left style="thin">
        <color rgb="FF0000FF"/>
      </left>
      <right style="medium">
        <color rgb="FF0000FF"/>
      </right>
      <top style="thin">
        <color indexed="12"/>
      </top>
      <bottom style="medium">
        <color rgb="FF0000FF"/>
      </bottom>
      <diagonal/>
    </border>
    <border>
      <left/>
      <right style="medium">
        <color indexed="12"/>
      </right>
      <top style="medium">
        <color indexed="12"/>
      </top>
      <bottom/>
      <diagonal/>
    </border>
    <border>
      <left style="medium">
        <color indexed="12"/>
      </left>
      <right/>
      <top style="thin">
        <color indexed="12"/>
      </top>
      <bottom style="thin">
        <color indexed="12"/>
      </bottom>
      <diagonal/>
    </border>
    <border>
      <left/>
      <right style="medium">
        <color indexed="12"/>
      </right>
      <top style="thin">
        <color indexed="12"/>
      </top>
      <bottom style="thin">
        <color indexed="12"/>
      </bottom>
      <diagonal/>
    </border>
    <border>
      <left/>
      <right style="medium">
        <color indexed="12"/>
      </right>
      <top/>
      <bottom style="thin">
        <color indexed="12"/>
      </bottom>
      <diagonal/>
    </border>
    <border>
      <left style="thin">
        <color indexed="12"/>
      </left>
      <right/>
      <top style="medium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medium">
        <color indexed="12"/>
      </bottom>
      <diagonal/>
    </border>
    <border>
      <left/>
      <right style="thin">
        <color indexed="12"/>
      </right>
      <top style="thin">
        <color indexed="12"/>
      </top>
      <bottom style="medium">
        <color indexed="12"/>
      </bottom>
      <diagonal/>
    </border>
    <border>
      <left/>
      <right style="medium">
        <color indexed="12"/>
      </right>
      <top style="thin">
        <color indexed="12"/>
      </top>
      <bottom style="medium">
        <color indexed="12"/>
      </bottom>
      <diagonal/>
    </border>
    <border>
      <left style="medium">
        <color rgb="FF0000FF"/>
      </left>
      <right style="thin">
        <color indexed="12"/>
      </right>
      <top style="medium">
        <color rgb="FF0000FF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medium">
        <color rgb="FF0000FF"/>
      </top>
      <bottom style="thin">
        <color indexed="12"/>
      </bottom>
      <diagonal/>
    </border>
    <border>
      <left style="thin">
        <color indexed="12"/>
      </left>
      <right style="medium">
        <color rgb="FF0000FF"/>
      </right>
      <top style="medium">
        <color rgb="FF0000FF"/>
      </top>
      <bottom style="thin">
        <color indexed="12"/>
      </bottom>
      <diagonal/>
    </border>
    <border>
      <left/>
      <right style="medium">
        <color indexed="12"/>
      </right>
      <top style="medium">
        <color rgb="FF0000FF"/>
      </top>
      <bottom/>
      <diagonal/>
    </border>
    <border>
      <left style="medium">
        <color rgb="FF0000FF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 style="medium">
        <color rgb="FF0000FF"/>
      </right>
      <top style="thin">
        <color indexed="12"/>
      </top>
      <bottom style="thin">
        <color indexed="12"/>
      </bottom>
      <diagonal/>
    </border>
    <border>
      <left style="medium">
        <color rgb="FF0000FF"/>
      </left>
      <right style="thin">
        <color indexed="12"/>
      </right>
      <top style="thin">
        <color indexed="12"/>
      </top>
      <bottom style="medium">
        <color rgb="FF0000FF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medium">
        <color rgb="FF0000FF"/>
      </bottom>
      <diagonal/>
    </border>
    <border>
      <left/>
      <right style="medium">
        <color rgb="FF0000FF"/>
      </right>
      <top style="thin">
        <color indexed="12"/>
      </top>
      <bottom style="medium">
        <color indexed="12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4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5" fontId="10" fillId="0" borderId="6" xfId="0" applyNumberFormat="1" applyFont="1" applyBorder="1" applyAlignment="1">
      <alignment horizontal="center" vertical="center"/>
    </xf>
    <xf numFmtId="16" fontId="10" fillId="0" borderId="7" xfId="0" applyNumberFormat="1" applyFont="1" applyBorder="1" applyAlignment="1">
      <alignment horizontal="center" vertical="center"/>
    </xf>
    <xf numFmtId="16" fontId="11" fillId="0" borderId="7" xfId="0" applyNumberFormat="1" applyFont="1" applyBorder="1" applyAlignment="1">
      <alignment horizontal="center" vertical="center"/>
    </xf>
    <xf numFmtId="16" fontId="10" fillId="0" borderId="7" xfId="0" applyNumberFormat="1" applyFont="1" applyBorder="1" applyAlignment="1">
      <alignment horizontal="center" vertical="center" wrapText="1"/>
    </xf>
    <xf numFmtId="16" fontId="10" fillId="4" borderId="7" xfId="0" applyNumberFormat="1" applyFont="1" applyFill="1" applyBorder="1" applyAlignment="1">
      <alignment horizontal="center" vertical="center"/>
    </xf>
    <xf numFmtId="1" fontId="10" fillId="0" borderId="7" xfId="0" applyNumberFormat="1" applyFont="1" applyBorder="1" applyAlignment="1">
      <alignment horizontal="center" vertical="center"/>
    </xf>
    <xf numFmtId="16" fontId="10" fillId="0" borderId="8" xfId="0" applyNumberFormat="1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12" xfId="0" applyFont="1" applyBorder="1" applyAlignment="1">
      <alignment horizontal="center" vertical="center" wrapText="1"/>
    </xf>
    <xf numFmtId="2" fontId="10" fillId="0" borderId="13" xfId="0" applyNumberFormat="1" applyFont="1" applyBorder="1" applyAlignment="1">
      <alignment horizontal="center" vertical="center"/>
    </xf>
    <xf numFmtId="2" fontId="10" fillId="0" borderId="14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3" fillId="0" borderId="0" xfId="0" applyFont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Fill="1" applyBorder="1" applyAlignment="1">
      <alignment horizontal="center"/>
    </xf>
    <xf numFmtId="0" fontId="13" fillId="0" borderId="0" xfId="0" applyFont="1" applyFill="1" applyBorder="1"/>
    <xf numFmtId="0" fontId="13" fillId="0" borderId="0" xfId="0" applyFont="1" applyFill="1" applyBorder="1" applyAlignment="1">
      <alignment vertical="center"/>
    </xf>
    <xf numFmtId="16" fontId="10" fillId="0" borderId="7" xfId="0" applyNumberFormat="1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16" fontId="10" fillId="0" borderId="7" xfId="0" applyNumberFormat="1" applyFont="1" applyFill="1" applyBorder="1" applyAlignment="1">
      <alignment horizontal="center" vertical="center" wrapText="1"/>
    </xf>
    <xf numFmtId="20" fontId="10" fillId="0" borderId="7" xfId="0" applyNumberFormat="1" applyFont="1" applyFill="1" applyBorder="1" applyAlignment="1">
      <alignment horizontal="center" vertical="center"/>
    </xf>
    <xf numFmtId="1" fontId="10" fillId="0" borderId="7" xfId="0" applyNumberFormat="1" applyFont="1" applyFill="1" applyBorder="1" applyAlignment="1">
      <alignment horizontal="center" vertical="center"/>
    </xf>
    <xf numFmtId="20" fontId="10" fillId="0" borderId="7" xfId="0" applyNumberFormat="1" applyFont="1" applyBorder="1" applyAlignment="1">
      <alignment horizontal="center" vertical="center"/>
    </xf>
    <xf numFmtId="166" fontId="10" fillId="5" borderId="16" xfId="0" applyNumberFormat="1" applyFont="1" applyFill="1" applyBorder="1" applyAlignment="1">
      <alignment horizontal="right" vertical="center"/>
    </xf>
    <xf numFmtId="0" fontId="12" fillId="0" borderId="12" xfId="0" applyFont="1" applyBorder="1" applyAlignment="1">
      <alignment horizontal="center" vertical="center"/>
    </xf>
    <xf numFmtId="16" fontId="10" fillId="0" borderId="19" xfId="0" applyNumberFormat="1" applyFont="1" applyBorder="1" applyAlignment="1">
      <alignment horizontal="center" vertical="center"/>
    </xf>
    <xf numFmtId="16" fontId="10" fillId="0" borderId="20" xfId="0" applyNumberFormat="1" applyFont="1" applyBorder="1" applyAlignment="1">
      <alignment horizontal="center" vertical="center"/>
    </xf>
    <xf numFmtId="165" fontId="10" fillId="0" borderId="21" xfId="0" applyNumberFormat="1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1" fontId="10" fillId="0" borderId="22" xfId="0" applyNumberFormat="1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2" fontId="10" fillId="0" borderId="25" xfId="0" applyNumberFormat="1" applyFont="1" applyBorder="1" applyAlignment="1">
      <alignment horizontal="center" vertical="center"/>
    </xf>
    <xf numFmtId="2" fontId="10" fillId="0" borderId="26" xfId="0" applyNumberFormat="1" applyFont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5" fillId="0" borderId="0" xfId="0" applyFo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3" borderId="6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1" xfId="0" applyFont="1" applyFill="1" applyBorder="1" applyAlignment="1">
      <alignment horizontal="center" vertical="center" wrapText="1"/>
    </xf>
    <xf numFmtId="2" fontId="8" fillId="3" borderId="4" xfId="0" applyNumberFormat="1" applyFont="1" applyFill="1" applyBorder="1" applyAlignment="1">
      <alignment horizontal="center" vertical="center" wrapText="1"/>
    </xf>
    <xf numFmtId="167" fontId="10" fillId="0" borderId="30" xfId="0" applyNumberFormat="1" applyFont="1" applyBorder="1" applyAlignment="1">
      <alignment horizontal="center" vertical="center"/>
    </xf>
    <xf numFmtId="0" fontId="0" fillId="0" borderId="0" xfId="0" applyNumberFormat="1" applyFont="1" applyAlignment="1">
      <alignment horizontal="center"/>
    </xf>
    <xf numFmtId="0" fontId="12" fillId="0" borderId="6" xfId="0" applyFont="1" applyBorder="1" applyAlignment="1">
      <alignment horizontal="center" vertical="center"/>
    </xf>
    <xf numFmtId="2" fontId="10" fillId="0" borderId="8" xfId="0" applyNumberFormat="1" applyFont="1" applyBorder="1" applyAlignment="1">
      <alignment horizontal="center" vertical="center"/>
    </xf>
    <xf numFmtId="1" fontId="17" fillId="0" borderId="0" xfId="0" applyNumberFormat="1" applyFont="1" applyAlignment="1">
      <alignment horizontal="center"/>
    </xf>
    <xf numFmtId="16" fontId="10" fillId="0" borderId="22" xfId="0" applyNumberFormat="1" applyFont="1" applyBorder="1" applyAlignment="1">
      <alignment horizontal="center" vertical="center"/>
    </xf>
    <xf numFmtId="16" fontId="10" fillId="0" borderId="23" xfId="0" applyNumberFormat="1" applyFont="1" applyBorder="1" applyAlignment="1">
      <alignment horizontal="center" vertical="center"/>
    </xf>
    <xf numFmtId="167" fontId="10" fillId="0" borderId="34" xfId="0" applyNumberFormat="1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2" fontId="10" fillId="0" borderId="22" xfId="0" applyNumberFormat="1" applyFont="1" applyBorder="1" applyAlignment="1">
      <alignment horizontal="center" vertical="center"/>
    </xf>
    <xf numFmtId="2" fontId="10" fillId="0" borderId="23" xfId="0" applyNumberFormat="1" applyFont="1" applyBorder="1" applyAlignment="1">
      <alignment horizontal="center" vertical="center"/>
    </xf>
    <xf numFmtId="0" fontId="18" fillId="3" borderId="7" xfId="0" applyFont="1" applyFill="1" applyBorder="1" applyAlignment="1">
      <alignment horizontal="center" vertical="center"/>
    </xf>
    <xf numFmtId="165" fontId="10" fillId="0" borderId="39" xfId="0" applyNumberFormat="1" applyFont="1" applyBorder="1" applyAlignment="1">
      <alignment horizontal="center" vertical="center"/>
    </xf>
    <xf numFmtId="165" fontId="10" fillId="0" borderId="41" xfId="0" applyNumberFormat="1" applyFont="1" applyBorder="1" applyAlignment="1">
      <alignment horizontal="center" vertical="center"/>
    </xf>
    <xf numFmtId="16" fontId="10" fillId="0" borderId="42" xfId="0" applyNumberFormat="1" applyFont="1" applyBorder="1" applyAlignment="1">
      <alignment horizontal="center" vertical="center"/>
    </xf>
    <xf numFmtId="20" fontId="10" fillId="0" borderId="42" xfId="0" applyNumberFormat="1" applyFont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8" fillId="3" borderId="7" xfId="0" applyFont="1" applyFill="1" applyBorder="1" applyAlignment="1">
      <alignment horizontal="center" vertical="center" wrapText="1"/>
    </xf>
    <xf numFmtId="16" fontId="10" fillId="0" borderId="15" xfId="0" applyNumberFormat="1" applyFont="1" applyBorder="1" applyAlignment="1">
      <alignment horizontal="center" vertical="center"/>
    </xf>
    <xf numFmtId="16" fontId="10" fillId="0" borderId="32" xfId="0" applyNumberFormat="1" applyFont="1" applyBorder="1" applyAlignment="1">
      <alignment horizontal="center" vertical="center"/>
    </xf>
    <xf numFmtId="16" fontId="10" fillId="0" borderId="44" xfId="0" applyNumberFormat="1" applyFont="1" applyBorder="1" applyAlignment="1">
      <alignment horizontal="center" vertical="center"/>
    </xf>
    <xf numFmtId="2" fontId="10" fillId="0" borderId="45" xfId="0" applyNumberFormat="1" applyFont="1" applyBorder="1" applyAlignment="1">
      <alignment horizontal="center" vertical="center"/>
    </xf>
    <xf numFmtId="0" fontId="21" fillId="0" borderId="0" xfId="0" applyFont="1"/>
    <xf numFmtId="0" fontId="0" fillId="0" borderId="0" xfId="0" applyAlignment="1">
      <alignment horizontal="right"/>
    </xf>
    <xf numFmtId="0" fontId="0" fillId="0" borderId="0" xfId="0" applyFont="1" applyAlignment="1">
      <alignment vertical="center"/>
    </xf>
    <xf numFmtId="0" fontId="20" fillId="0" borderId="46" xfId="0" applyFont="1" applyFill="1" applyBorder="1" applyAlignment="1">
      <alignment horizontal="center" vertical="center"/>
    </xf>
    <xf numFmtId="0" fontId="19" fillId="4" borderId="46" xfId="0" applyFont="1" applyFill="1" applyBorder="1" applyAlignment="1">
      <alignment horizontal="center" vertical="center"/>
    </xf>
    <xf numFmtId="0" fontId="23" fillId="0" borderId="0" xfId="0" applyFont="1" applyAlignment="1">
      <alignment horizontal="right"/>
    </xf>
    <xf numFmtId="0" fontId="0" fillId="0" borderId="48" xfId="0" applyBorder="1" applyAlignment="1">
      <alignment horizontal="center" vertical="center"/>
    </xf>
    <xf numFmtId="0" fontId="0" fillId="4" borderId="47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4" fillId="4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right"/>
    </xf>
    <xf numFmtId="168" fontId="10" fillId="0" borderId="7" xfId="0" applyNumberFormat="1" applyFont="1" applyBorder="1" applyAlignment="1">
      <alignment horizontal="center" vertical="center"/>
    </xf>
    <xf numFmtId="0" fontId="26" fillId="0" borderId="0" xfId="0" applyFont="1" applyAlignment="1">
      <alignment vertical="center"/>
    </xf>
    <xf numFmtId="14" fontId="27" fillId="0" borderId="0" xfId="0" applyNumberFormat="1" applyFont="1" applyFill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/>
    </xf>
    <xf numFmtId="0" fontId="13" fillId="0" borderId="0" xfId="0" applyFont="1" applyAlignment="1">
      <alignment horizontal="left" vertical="center" indent="1"/>
    </xf>
    <xf numFmtId="0" fontId="28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3" fillId="0" borderId="0" xfId="0" applyNumberFormat="1" applyFont="1"/>
    <xf numFmtId="14" fontId="0" fillId="0" borderId="0" xfId="0" applyNumberFormat="1"/>
    <xf numFmtId="2" fontId="10" fillId="0" borderId="20" xfId="0" applyNumberFormat="1" applyFont="1" applyBorder="1" applyAlignment="1">
      <alignment horizontal="center" vertical="center"/>
    </xf>
    <xf numFmtId="0" fontId="2" fillId="0" borderId="0" xfId="1"/>
    <xf numFmtId="14" fontId="35" fillId="0" borderId="0" xfId="1" applyNumberFormat="1" applyFont="1" applyAlignment="1"/>
    <xf numFmtId="0" fontId="32" fillId="0" borderId="0" xfId="1" applyFont="1" applyAlignment="1">
      <alignment horizontal="left" indent="5"/>
    </xf>
    <xf numFmtId="0" fontId="36" fillId="0" borderId="0" xfId="1" applyFont="1" applyAlignment="1">
      <alignment horizontal="left" indent="5"/>
    </xf>
    <xf numFmtId="0" fontId="34" fillId="0" borderId="0" xfId="1" applyFont="1" applyAlignment="1"/>
    <xf numFmtId="0" fontId="35" fillId="0" borderId="0" xfId="1" applyFont="1" applyAlignment="1"/>
    <xf numFmtId="0" fontId="29" fillId="0" borderId="0" xfId="1" applyFont="1"/>
    <xf numFmtId="0" fontId="32" fillId="0" borderId="0" xfId="1" applyFont="1"/>
    <xf numFmtId="0" fontId="2" fillId="7" borderId="51" xfId="1" applyFill="1" applyBorder="1" applyAlignment="1">
      <alignment vertical="center"/>
    </xf>
    <xf numFmtId="0" fontId="28" fillId="7" borderId="52" xfId="1" applyFont="1" applyFill="1" applyBorder="1" applyAlignment="1">
      <alignment vertical="center"/>
    </xf>
    <xf numFmtId="0" fontId="37" fillId="7" borderId="52" xfId="1" applyFont="1" applyFill="1" applyBorder="1" applyAlignment="1">
      <alignment vertical="center"/>
    </xf>
    <xf numFmtId="0" fontId="2" fillId="0" borderId="0" xfId="1" applyAlignment="1">
      <alignment vertical="center"/>
    </xf>
    <xf numFmtId="0" fontId="2" fillId="0" borderId="0" xfId="1" applyFont="1"/>
    <xf numFmtId="0" fontId="2" fillId="0" borderId="0" xfId="1" applyFont="1" applyAlignment="1">
      <alignment vertical="center"/>
    </xf>
    <xf numFmtId="0" fontId="38" fillId="0" borderId="55" xfId="1" applyFont="1" applyBorder="1" applyAlignment="1">
      <alignment vertical="center"/>
    </xf>
    <xf numFmtId="0" fontId="39" fillId="0" borderId="0" xfId="1" applyFont="1" applyBorder="1" applyAlignment="1">
      <alignment vertical="center"/>
    </xf>
    <xf numFmtId="0" fontId="38" fillId="0" borderId="0" xfId="1" applyFont="1" applyBorder="1" applyAlignment="1">
      <alignment vertical="center"/>
    </xf>
    <xf numFmtId="0" fontId="40" fillId="0" borderId="0" xfId="1" applyFont="1" applyBorder="1" applyAlignment="1">
      <alignment vertical="center"/>
    </xf>
    <xf numFmtId="0" fontId="38" fillId="0" borderId="56" xfId="1" applyFont="1" applyBorder="1" applyAlignment="1">
      <alignment vertical="center"/>
    </xf>
    <xf numFmtId="0" fontId="38" fillId="0" borderId="0" xfId="1" applyFont="1" applyAlignment="1">
      <alignment vertical="center"/>
    </xf>
    <xf numFmtId="0" fontId="0" fillId="0" borderId="0" xfId="1" applyFont="1"/>
    <xf numFmtId="0" fontId="40" fillId="0" borderId="0" xfId="1" applyFont="1" applyBorder="1" applyAlignment="1">
      <alignment vertical="top"/>
    </xf>
    <xf numFmtId="0" fontId="2" fillId="7" borderId="58" xfId="1" applyFill="1" applyBorder="1" applyAlignment="1">
      <alignment vertical="center"/>
    </xf>
    <xf numFmtId="0" fontId="28" fillId="7" borderId="59" xfId="1" applyFont="1" applyFill="1" applyBorder="1" applyAlignment="1">
      <alignment vertical="center"/>
    </xf>
    <xf numFmtId="0" fontId="37" fillId="7" borderId="59" xfId="1" applyFont="1" applyFill="1" applyBorder="1" applyAlignment="1">
      <alignment vertical="center"/>
    </xf>
    <xf numFmtId="0" fontId="2" fillId="7" borderId="62" xfId="1" applyFill="1" applyBorder="1" applyAlignment="1">
      <alignment vertical="center"/>
    </xf>
    <xf numFmtId="0" fontId="38" fillId="0" borderId="64" xfId="1" applyFont="1" applyBorder="1" applyAlignment="1">
      <alignment vertical="center"/>
    </xf>
    <xf numFmtId="0" fontId="38" fillId="0" borderId="66" xfId="1" applyFont="1" applyBorder="1" applyAlignment="1">
      <alignment vertical="center"/>
    </xf>
    <xf numFmtId="0" fontId="39" fillId="0" borderId="67" xfId="1" applyFont="1" applyBorder="1" applyAlignment="1">
      <alignment vertical="center"/>
    </xf>
    <xf numFmtId="0" fontId="38" fillId="0" borderId="67" xfId="1" applyFont="1" applyBorder="1" applyAlignment="1">
      <alignment vertical="center"/>
    </xf>
    <xf numFmtId="0" fontId="40" fillId="0" borderId="67" xfId="1" applyFont="1" applyBorder="1" applyAlignment="1">
      <alignment vertical="top"/>
    </xf>
    <xf numFmtId="0" fontId="40" fillId="0" borderId="67" xfId="1" applyFont="1" applyBorder="1" applyAlignment="1">
      <alignment vertical="center"/>
    </xf>
    <xf numFmtId="0" fontId="38" fillId="0" borderId="68" xfId="1" applyFont="1" applyBorder="1" applyAlignment="1">
      <alignment vertical="center"/>
    </xf>
    <xf numFmtId="0" fontId="21" fillId="0" borderId="0" xfId="1" applyFont="1"/>
    <xf numFmtId="0" fontId="40" fillId="0" borderId="69" xfId="1" applyFont="1" applyBorder="1" applyAlignment="1">
      <alignment horizontal="center"/>
    </xf>
    <xf numFmtId="0" fontId="40" fillId="0" borderId="0" xfId="1" applyFont="1"/>
    <xf numFmtId="0" fontId="2" fillId="0" borderId="69" xfId="1" applyBorder="1" applyAlignment="1">
      <alignment vertical="center"/>
    </xf>
    <xf numFmtId="0" fontId="32" fillId="0" borderId="0" xfId="1" applyFont="1" applyBorder="1" applyAlignment="1">
      <alignment horizontal="center" vertical="center"/>
    </xf>
    <xf numFmtId="14" fontId="38" fillId="0" borderId="0" xfId="1" applyNumberFormat="1" applyFont="1" applyBorder="1" applyAlignment="1">
      <alignment horizontal="center" vertical="center"/>
    </xf>
    <xf numFmtId="0" fontId="38" fillId="0" borderId="0" xfId="1" applyFont="1" applyBorder="1" applyAlignment="1">
      <alignment horizontal="center" vertical="center"/>
    </xf>
    <xf numFmtId="0" fontId="2" fillId="0" borderId="0" xfId="1" applyBorder="1" applyAlignment="1">
      <alignment vertical="center"/>
    </xf>
    <xf numFmtId="0" fontId="36" fillId="0" borderId="0" xfId="1" applyFont="1"/>
    <xf numFmtId="0" fontId="38" fillId="0" borderId="72" xfId="1" applyFont="1" applyBorder="1" applyAlignment="1">
      <alignment vertical="center"/>
    </xf>
    <xf numFmtId="0" fontId="43" fillId="0" borderId="55" xfId="1" applyFont="1" applyBorder="1"/>
    <xf numFmtId="0" fontId="38" fillId="0" borderId="0" xfId="1" applyFont="1" applyBorder="1"/>
    <xf numFmtId="0" fontId="38" fillId="0" borderId="72" xfId="1" applyFont="1" applyBorder="1"/>
    <xf numFmtId="0" fontId="38" fillId="0" borderId="0" xfId="1" applyFont="1"/>
    <xf numFmtId="0" fontId="44" fillId="0" borderId="70" xfId="1" applyFont="1" applyBorder="1" applyAlignment="1">
      <alignment vertical="center"/>
    </xf>
    <xf numFmtId="0" fontId="38" fillId="0" borderId="70" xfId="1" applyFont="1" applyBorder="1" applyAlignment="1">
      <alignment vertical="center"/>
    </xf>
    <xf numFmtId="0" fontId="38" fillId="0" borderId="73" xfId="1" applyFont="1" applyBorder="1" applyAlignment="1">
      <alignment vertical="center"/>
    </xf>
    <xf numFmtId="49" fontId="38" fillId="0" borderId="0" xfId="1" applyNumberFormat="1" applyFont="1" applyBorder="1" applyAlignment="1">
      <alignment horizontal="center" vertical="center"/>
    </xf>
    <xf numFmtId="0" fontId="45" fillId="0" borderId="0" xfId="1" applyFont="1" applyBorder="1" applyAlignment="1">
      <alignment vertical="center"/>
    </xf>
    <xf numFmtId="0" fontId="45" fillId="0" borderId="72" xfId="1" applyFont="1" applyBorder="1" applyAlignment="1">
      <alignment vertical="center"/>
    </xf>
    <xf numFmtId="0" fontId="38" fillId="0" borderId="74" xfId="1" applyFont="1" applyBorder="1"/>
    <xf numFmtId="0" fontId="38" fillId="0" borderId="70" xfId="1" applyFont="1" applyBorder="1"/>
    <xf numFmtId="0" fontId="38" fillId="0" borderId="75" xfId="1" applyFont="1" applyBorder="1"/>
    <xf numFmtId="0" fontId="2" fillId="0" borderId="59" xfId="1" applyBorder="1"/>
    <xf numFmtId="0" fontId="29" fillId="0" borderId="59" xfId="1" applyFont="1" applyBorder="1"/>
    <xf numFmtId="0" fontId="2" fillId="0" borderId="71" xfId="1" applyBorder="1"/>
    <xf numFmtId="0" fontId="29" fillId="0" borderId="55" xfId="1" applyFont="1" applyBorder="1"/>
    <xf numFmtId="0" fontId="2" fillId="0" borderId="0" xfId="1" applyBorder="1"/>
    <xf numFmtId="0" fontId="2" fillId="0" borderId="72" xfId="1" applyBorder="1"/>
    <xf numFmtId="0" fontId="2" fillId="0" borderId="55" xfId="1" applyBorder="1"/>
    <xf numFmtId="14" fontId="40" fillId="0" borderId="0" xfId="1" applyNumberFormat="1" applyFont="1" applyBorder="1" applyAlignment="1">
      <alignment horizontal="center"/>
    </xf>
    <xf numFmtId="0" fontId="40" fillId="0" borderId="0" xfId="1" applyFont="1" applyBorder="1" applyAlignment="1">
      <alignment horizontal="center"/>
    </xf>
    <xf numFmtId="0" fontId="2" fillId="0" borderId="74" xfId="1" applyBorder="1"/>
    <xf numFmtId="0" fontId="2" fillId="0" borderId="70" xfId="1" applyBorder="1"/>
    <xf numFmtId="0" fontId="2" fillId="0" borderId="75" xfId="1" applyBorder="1"/>
    <xf numFmtId="0" fontId="29" fillId="0" borderId="69" xfId="1" applyFont="1" applyBorder="1" applyAlignment="1">
      <alignment horizontal="center" wrapText="1"/>
    </xf>
    <xf numFmtId="0" fontId="2" fillId="0" borderId="76" xfId="1" applyBorder="1" applyAlignment="1">
      <alignment horizontal="right"/>
    </xf>
    <xf numFmtId="0" fontId="2" fillId="0" borderId="77" xfId="1" applyBorder="1" applyAlignment="1">
      <alignment horizontal="right"/>
    </xf>
    <xf numFmtId="0" fontId="46" fillId="0" borderId="0" xfId="1" applyFont="1"/>
    <xf numFmtId="165" fontId="32" fillId="0" borderId="0" xfId="1" applyNumberFormat="1" applyFont="1" applyAlignment="1">
      <alignment horizontal="left" indent="5"/>
    </xf>
    <xf numFmtId="168" fontId="36" fillId="0" borderId="0" xfId="1" applyNumberFormat="1" applyFont="1" applyAlignment="1">
      <alignment horizontal="left" indent="5"/>
    </xf>
    <xf numFmtId="168" fontId="2" fillId="0" borderId="0" xfId="1" applyNumberFormat="1"/>
    <xf numFmtId="16" fontId="10" fillId="0" borderId="7" xfId="0" applyNumberFormat="1" applyFont="1" applyBorder="1" applyAlignment="1">
      <alignment horizontal="center" vertical="center"/>
    </xf>
    <xf numFmtId="0" fontId="32" fillId="0" borderId="0" xfId="1" applyFont="1" applyAlignment="1">
      <alignment horizontal="left" indent="5"/>
    </xf>
    <xf numFmtId="165" fontId="32" fillId="0" borderId="0" xfId="1" applyNumberFormat="1" applyFont="1" applyAlignment="1">
      <alignment horizontal="left" indent="5"/>
    </xf>
    <xf numFmtId="0" fontId="40" fillId="0" borderId="69" xfId="1" applyFont="1" applyBorder="1" applyAlignment="1">
      <alignment horizontal="center"/>
    </xf>
    <xf numFmtId="0" fontId="38" fillId="0" borderId="0" xfId="1" applyFont="1" applyBorder="1" applyAlignment="1">
      <alignment horizontal="center" vertical="center"/>
    </xf>
    <xf numFmtId="0" fontId="29" fillId="0" borderId="69" xfId="1" applyFont="1" applyBorder="1" applyAlignment="1">
      <alignment horizontal="center" wrapText="1"/>
    </xf>
    <xf numFmtId="0" fontId="0" fillId="8" borderId="0" xfId="0" applyFill="1" applyAlignment="1">
      <alignment horizontal="center" vertical="center"/>
    </xf>
    <xf numFmtId="0" fontId="1" fillId="0" borderId="0" xfId="2"/>
    <xf numFmtId="0" fontId="51" fillId="0" borderId="0" xfId="2" applyFont="1" applyAlignment="1">
      <alignment vertical="center"/>
    </xf>
    <xf numFmtId="14" fontId="52" fillId="0" borderId="0" xfId="2" applyNumberFormat="1" applyFont="1" applyAlignment="1">
      <alignment horizontal="center" vertical="center"/>
    </xf>
    <xf numFmtId="0" fontId="53" fillId="0" borderId="0" xfId="2" applyFont="1" applyAlignment="1">
      <alignment vertical="center"/>
    </xf>
    <xf numFmtId="0" fontId="51" fillId="0" borderId="0" xfId="2" applyFont="1"/>
    <xf numFmtId="0" fontId="51" fillId="0" borderId="0" xfId="2" applyFont="1" applyAlignment="1">
      <alignment horizontal="left" indent="2"/>
    </xf>
    <xf numFmtId="0" fontId="52" fillId="0" borderId="0" xfId="2" applyFont="1" applyAlignment="1">
      <alignment vertical="center"/>
    </xf>
    <xf numFmtId="0" fontId="1" fillId="0" borderId="59" xfId="2" applyBorder="1"/>
    <xf numFmtId="0" fontId="55" fillId="0" borderId="0" xfId="2" applyFont="1"/>
    <xf numFmtId="0" fontId="54" fillId="0" borderId="0" xfId="2" applyFont="1"/>
    <xf numFmtId="0" fontId="56" fillId="0" borderId="0" xfId="2" applyFont="1"/>
    <xf numFmtId="0" fontId="57" fillId="0" borderId="0" xfId="2" applyFont="1"/>
    <xf numFmtId="0" fontId="58" fillId="0" borderId="0" xfId="2" applyFont="1" applyAlignment="1">
      <alignment vertical="center"/>
    </xf>
    <xf numFmtId="0" fontId="51" fillId="0" borderId="0" xfId="2" applyFont="1" applyAlignment="1">
      <alignment horizontal="center" vertical="center"/>
    </xf>
    <xf numFmtId="0" fontId="54" fillId="0" borderId="0" xfId="2" applyFont="1" applyAlignment="1">
      <alignment vertical="center"/>
    </xf>
    <xf numFmtId="0" fontId="51" fillId="0" borderId="0" xfId="2" applyFont="1" applyAlignment="1">
      <alignment horizontal="center"/>
    </xf>
    <xf numFmtId="8" fontId="51" fillId="0" borderId="0" xfId="2" applyNumberFormat="1" applyFont="1" applyAlignment="1">
      <alignment horizontal="center" vertical="center"/>
    </xf>
    <xf numFmtId="0" fontId="1" fillId="0" borderId="70" xfId="2" applyBorder="1"/>
    <xf numFmtId="0" fontId="1" fillId="0" borderId="0" xfId="2" applyAlignment="1">
      <alignment vertical="center"/>
    </xf>
    <xf numFmtId="0" fontId="61" fillId="0" borderId="0" xfId="2" applyFont="1" applyAlignment="1">
      <alignment vertical="center"/>
    </xf>
    <xf numFmtId="0" fontId="57" fillId="0" borderId="0" xfId="2" applyFont="1" applyAlignment="1">
      <alignment vertical="center"/>
    </xf>
    <xf numFmtId="0" fontId="58" fillId="0" borderId="0" xfId="2" applyFont="1" applyAlignment="1">
      <alignment horizontal="center" vertical="center"/>
    </xf>
    <xf numFmtId="0" fontId="55" fillId="0" borderId="0" xfId="2" applyFont="1" applyAlignment="1">
      <alignment vertical="center"/>
    </xf>
    <xf numFmtId="0" fontId="1" fillId="9" borderId="0" xfId="2" applyFill="1"/>
    <xf numFmtId="0" fontId="58" fillId="0" borderId="0" xfId="2" applyFont="1" applyAlignment="1">
      <alignment horizontal="center" vertical="center"/>
    </xf>
    <xf numFmtId="16" fontId="10" fillId="0" borderId="15" xfId="0" applyNumberFormat="1" applyFont="1" applyBorder="1" applyAlignment="1">
      <alignment horizontal="center" vertical="center"/>
    </xf>
    <xf numFmtId="16" fontId="10" fillId="0" borderId="32" xfId="0" applyNumberFormat="1" applyFont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0" fillId="0" borderId="0" xfId="1" applyFont="1" applyAlignment="1">
      <alignment horizontal="center"/>
    </xf>
    <xf numFmtId="0" fontId="2" fillId="0" borderId="0" xfId="1" applyAlignment="1">
      <alignment horizontal="center"/>
    </xf>
    <xf numFmtId="0" fontId="2" fillId="0" borderId="74" xfId="1" applyBorder="1" applyAlignment="1">
      <alignment horizontal="right"/>
    </xf>
    <xf numFmtId="0" fontId="2" fillId="0" borderId="75" xfId="1" applyBorder="1" applyAlignment="1">
      <alignment horizontal="right"/>
    </xf>
    <xf numFmtId="0" fontId="50" fillId="7" borderId="0" xfId="1" applyFont="1" applyFill="1" applyAlignment="1">
      <alignment horizontal="left" vertical="center" indent="1"/>
    </xf>
    <xf numFmtId="0" fontId="2" fillId="0" borderId="58" xfId="1" applyBorder="1" applyAlignment="1">
      <alignment horizontal="center"/>
    </xf>
    <xf numFmtId="0" fontId="2" fillId="0" borderId="59" xfId="1" applyBorder="1" applyAlignment="1">
      <alignment horizontal="center"/>
    </xf>
    <xf numFmtId="0" fontId="2" fillId="0" borderId="71" xfId="1" applyBorder="1" applyAlignment="1">
      <alignment horizontal="center"/>
    </xf>
    <xf numFmtId="0" fontId="2" fillId="0" borderId="74" xfId="1" applyBorder="1" applyAlignment="1">
      <alignment horizontal="center"/>
    </xf>
    <xf numFmtId="0" fontId="2" fillId="0" borderId="70" xfId="1" applyBorder="1" applyAlignment="1">
      <alignment horizontal="center"/>
    </xf>
    <xf numFmtId="0" fontId="2" fillId="0" borderId="75" xfId="1" applyBorder="1" applyAlignment="1">
      <alignment horizontal="center"/>
    </xf>
    <xf numFmtId="0" fontId="28" fillId="7" borderId="0" xfId="1" applyFont="1" applyFill="1" applyAlignment="1">
      <alignment horizontal="left" vertical="center" indent="1"/>
    </xf>
    <xf numFmtId="0" fontId="2" fillId="0" borderId="58" xfId="1" applyBorder="1" applyAlignment="1">
      <alignment horizontal="right"/>
    </xf>
    <xf numFmtId="0" fontId="2" fillId="0" borderId="71" xfId="1" applyBorder="1" applyAlignment="1">
      <alignment horizontal="right"/>
    </xf>
    <xf numFmtId="0" fontId="29" fillId="0" borderId="69" xfId="1" applyFont="1" applyBorder="1" applyAlignment="1">
      <alignment horizontal="center" vertical="center"/>
    </xf>
    <xf numFmtId="0" fontId="29" fillId="0" borderId="69" xfId="1" applyFont="1" applyBorder="1" applyAlignment="1">
      <alignment horizontal="center" wrapText="1"/>
    </xf>
    <xf numFmtId="0" fontId="29" fillId="0" borderId="69" xfId="1" applyFont="1" applyBorder="1" applyAlignment="1">
      <alignment horizontal="center"/>
    </xf>
    <xf numFmtId="0" fontId="49" fillId="0" borderId="0" xfId="1" applyFont="1" applyAlignment="1">
      <alignment horizontal="center"/>
    </xf>
    <xf numFmtId="0" fontId="38" fillId="0" borderId="55" xfId="1" applyFont="1" applyBorder="1" applyAlignment="1">
      <alignment horizontal="center"/>
    </xf>
    <xf numFmtId="0" fontId="38" fillId="0" borderId="0" xfId="1" applyFont="1" applyBorder="1" applyAlignment="1">
      <alignment horizontal="center"/>
    </xf>
    <xf numFmtId="0" fontId="38" fillId="0" borderId="72" xfId="1" applyFont="1" applyBorder="1" applyAlignment="1">
      <alignment horizontal="center"/>
    </xf>
    <xf numFmtId="0" fontId="45" fillId="0" borderId="55" xfId="1" applyFont="1" applyBorder="1" applyAlignment="1">
      <alignment horizontal="center" vertical="center"/>
    </xf>
    <xf numFmtId="0" fontId="45" fillId="0" borderId="0" xfId="1" applyFont="1" applyBorder="1" applyAlignment="1">
      <alignment horizontal="center" vertical="center"/>
    </xf>
    <xf numFmtId="0" fontId="40" fillId="0" borderId="0" xfId="1" applyFont="1" applyAlignment="1">
      <alignment horizontal="center"/>
    </xf>
    <xf numFmtId="0" fontId="29" fillId="0" borderId="58" xfId="1" applyFont="1" applyBorder="1" applyAlignment="1">
      <alignment horizontal="center"/>
    </xf>
    <xf numFmtId="0" fontId="29" fillId="0" borderId="59" xfId="1" applyFont="1" applyBorder="1" applyAlignment="1">
      <alignment horizontal="center"/>
    </xf>
    <xf numFmtId="0" fontId="2" fillId="0" borderId="55" xfId="1" applyBorder="1" applyAlignment="1">
      <alignment horizontal="center"/>
    </xf>
    <xf numFmtId="0" fontId="2" fillId="0" borderId="0" xfId="1" applyBorder="1" applyAlignment="1">
      <alignment horizontal="center"/>
    </xf>
    <xf numFmtId="0" fontId="2" fillId="0" borderId="72" xfId="1" applyBorder="1" applyAlignment="1">
      <alignment horizontal="center"/>
    </xf>
    <xf numFmtId="0" fontId="47" fillId="0" borderId="74" xfId="1" applyFont="1" applyBorder="1" applyAlignment="1">
      <alignment horizontal="center"/>
    </xf>
    <xf numFmtId="0" fontId="47" fillId="0" borderId="70" xfId="1" applyFont="1" applyBorder="1" applyAlignment="1">
      <alignment horizontal="center"/>
    </xf>
    <xf numFmtId="0" fontId="47" fillId="0" borderId="75" xfId="1" applyFont="1" applyBorder="1" applyAlignment="1">
      <alignment horizontal="center"/>
    </xf>
    <xf numFmtId="0" fontId="48" fillId="0" borderId="0" xfId="1" applyFont="1" applyAlignment="1">
      <alignment horizontal="center"/>
    </xf>
    <xf numFmtId="0" fontId="42" fillId="7" borderId="0" xfId="1" applyFont="1" applyFill="1" applyAlignment="1">
      <alignment horizontal="center" vertical="center"/>
    </xf>
    <xf numFmtId="0" fontId="38" fillId="0" borderId="0" xfId="1" applyFont="1" applyBorder="1" applyAlignment="1">
      <alignment horizontal="left" vertical="center"/>
    </xf>
    <xf numFmtId="0" fontId="40" fillId="0" borderId="55" xfId="1" applyFont="1" applyBorder="1" applyAlignment="1">
      <alignment horizontal="center" vertical="center"/>
    </xf>
    <xf numFmtId="0" fontId="40" fillId="0" borderId="0" xfId="1" applyFont="1" applyBorder="1" applyAlignment="1">
      <alignment horizontal="center" vertical="center"/>
    </xf>
    <xf numFmtId="0" fontId="40" fillId="0" borderId="69" xfId="1" applyFont="1" applyBorder="1" applyAlignment="1">
      <alignment horizontal="center"/>
    </xf>
    <xf numFmtId="0" fontId="32" fillId="0" borderId="69" xfId="1" applyFont="1" applyBorder="1" applyAlignment="1">
      <alignment horizontal="center" vertical="center"/>
    </xf>
    <xf numFmtId="14" fontId="40" fillId="0" borderId="69" xfId="1" applyNumberFormat="1" applyFont="1" applyBorder="1" applyAlignment="1">
      <alignment horizontal="center" vertical="center"/>
    </xf>
    <xf numFmtId="0" fontId="40" fillId="0" borderId="69" xfId="1" applyFont="1" applyBorder="1" applyAlignment="1">
      <alignment horizontal="center" vertical="center"/>
    </xf>
    <xf numFmtId="0" fontId="29" fillId="0" borderId="70" xfId="1" applyFont="1" applyBorder="1" applyAlignment="1">
      <alignment horizontal="center"/>
    </xf>
    <xf numFmtId="0" fontId="42" fillId="7" borderId="58" xfId="1" applyFont="1" applyFill="1" applyBorder="1" applyAlignment="1">
      <alignment horizontal="center"/>
    </xf>
    <xf numFmtId="0" fontId="42" fillId="7" borderId="59" xfId="1" applyFont="1" applyFill="1" applyBorder="1" applyAlignment="1">
      <alignment horizontal="center"/>
    </xf>
    <xf numFmtId="0" fontId="42" fillId="7" borderId="71" xfId="1" applyFont="1" applyFill="1" applyBorder="1" applyAlignment="1">
      <alignment horizontal="center"/>
    </xf>
    <xf numFmtId="0" fontId="38" fillId="0" borderId="55" xfId="1" applyFont="1" applyBorder="1" applyAlignment="1">
      <alignment horizontal="center" vertical="center"/>
    </xf>
    <xf numFmtId="0" fontId="38" fillId="0" borderId="0" xfId="1" applyFont="1" applyBorder="1" applyAlignment="1">
      <alignment horizontal="center" vertical="center"/>
    </xf>
    <xf numFmtId="0" fontId="38" fillId="0" borderId="72" xfId="1" applyFont="1" applyBorder="1" applyAlignment="1">
      <alignment horizontal="center" vertical="center"/>
    </xf>
    <xf numFmtId="0" fontId="29" fillId="0" borderId="50" xfId="1" applyFont="1" applyBorder="1" applyAlignment="1">
      <alignment horizontal="center" vertical="center"/>
    </xf>
    <xf numFmtId="0" fontId="29" fillId="0" borderId="54" xfId="1" applyFont="1" applyBorder="1" applyAlignment="1">
      <alignment horizontal="center" vertical="center"/>
    </xf>
    <xf numFmtId="0" fontId="29" fillId="0" borderId="57" xfId="1" applyFont="1" applyBorder="1" applyAlignment="1">
      <alignment horizontal="center" vertical="center"/>
    </xf>
    <xf numFmtId="0" fontId="37" fillId="7" borderId="59" xfId="1" applyFont="1" applyFill="1" applyBorder="1" applyAlignment="1">
      <alignment horizontal="center" vertical="center"/>
    </xf>
    <xf numFmtId="0" fontId="37" fillId="7" borderId="59" xfId="1" applyFont="1" applyFill="1" applyBorder="1" applyAlignment="1">
      <alignment horizontal="left" vertical="center"/>
    </xf>
    <xf numFmtId="0" fontId="37" fillId="7" borderId="60" xfId="1" applyFont="1" applyFill="1" applyBorder="1" applyAlignment="1">
      <alignment horizontal="left" vertical="center"/>
    </xf>
    <xf numFmtId="0" fontId="29" fillId="0" borderId="61" xfId="1" applyFont="1" applyBorder="1" applyAlignment="1">
      <alignment horizontal="center" vertical="center"/>
    </xf>
    <xf numFmtId="0" fontId="29" fillId="0" borderId="63" xfId="1" applyFont="1" applyBorder="1" applyAlignment="1">
      <alignment horizontal="center" vertical="center"/>
    </xf>
    <xf numFmtId="0" fontId="29" fillId="0" borderId="65" xfId="1" applyFont="1" applyBorder="1" applyAlignment="1">
      <alignment horizontal="center" vertical="center"/>
    </xf>
    <xf numFmtId="0" fontId="32" fillId="0" borderId="0" xfId="1" applyFont="1" applyAlignment="1">
      <alignment horizontal="left" indent="5"/>
    </xf>
    <xf numFmtId="0" fontId="34" fillId="0" borderId="0" xfId="1" applyFont="1" applyAlignment="1">
      <alignment horizontal="center"/>
    </xf>
    <xf numFmtId="0" fontId="37" fillId="7" borderId="52" xfId="1" applyFont="1" applyFill="1" applyBorder="1" applyAlignment="1">
      <alignment horizontal="center" vertical="center"/>
    </xf>
    <xf numFmtId="0" fontId="37" fillId="7" borderId="52" xfId="1" applyFont="1" applyFill="1" applyBorder="1" applyAlignment="1">
      <alignment horizontal="left" vertical="center"/>
    </xf>
    <xf numFmtId="0" fontId="37" fillId="7" borderId="53" xfId="1" applyFont="1" applyFill="1" applyBorder="1" applyAlignment="1">
      <alignment horizontal="left" vertical="center"/>
    </xf>
    <xf numFmtId="0" fontId="30" fillId="0" borderId="0" xfId="1" applyFont="1" applyAlignment="1">
      <alignment horizontal="center"/>
    </xf>
    <xf numFmtId="0" fontId="31" fillId="0" borderId="0" xfId="1" applyFont="1" applyAlignment="1">
      <alignment horizontal="center"/>
    </xf>
    <xf numFmtId="14" fontId="34" fillId="0" borderId="0" xfId="1" applyNumberFormat="1" applyFont="1" applyAlignment="1">
      <alignment horizontal="center"/>
    </xf>
    <xf numFmtId="165" fontId="32" fillId="0" borderId="0" xfId="1" applyNumberFormat="1" applyFont="1" applyAlignment="1">
      <alignment horizontal="left" indent="5"/>
    </xf>
    <xf numFmtId="168" fontId="32" fillId="0" borderId="0" xfId="1" applyNumberFormat="1" applyFont="1" applyAlignment="1">
      <alignment horizontal="left" indent="5"/>
    </xf>
    <xf numFmtId="168" fontId="34" fillId="0" borderId="0" xfId="1" applyNumberFormat="1" applyFont="1" applyAlignment="1">
      <alignment horizontal="center"/>
    </xf>
    <xf numFmtId="164" fontId="6" fillId="2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25" fillId="4" borderId="49" xfId="0" applyFont="1" applyFill="1" applyBorder="1" applyAlignment="1">
      <alignment horizontal="left" vertical="center"/>
    </xf>
    <xf numFmtId="0" fontId="25" fillId="4" borderId="48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 wrapText="1"/>
    </xf>
    <xf numFmtId="0" fontId="8" fillId="3" borderId="7" xfId="0" applyFont="1" applyFill="1" applyBorder="1" applyAlignment="1">
      <alignment horizontal="center" vertical="center" wrapText="1"/>
    </xf>
    <xf numFmtId="0" fontId="10" fillId="5" borderId="15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6" fillId="3" borderId="27" xfId="0" applyFont="1" applyFill="1" applyBorder="1" applyAlignment="1">
      <alignment horizontal="center" vertical="center" wrapText="1"/>
    </xf>
    <xf numFmtId="0" fontId="16" fillId="3" borderId="30" xfId="0" applyFont="1" applyFill="1" applyBorder="1" applyAlignment="1">
      <alignment horizontal="center" vertical="center" wrapText="1"/>
    </xf>
    <xf numFmtId="0" fontId="8" fillId="3" borderId="28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/>
    </xf>
    <xf numFmtId="0" fontId="8" fillId="3" borderId="29" xfId="0" applyFont="1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16" fontId="10" fillId="0" borderId="15" xfId="0" applyNumberFormat="1" applyFont="1" applyBorder="1" applyAlignment="1">
      <alignment horizontal="center" vertical="center"/>
    </xf>
    <xf numFmtId="16" fontId="10" fillId="0" borderId="17" xfId="0" applyNumberFormat="1" applyFont="1" applyBorder="1" applyAlignment="1">
      <alignment horizontal="center" vertical="center"/>
    </xf>
    <xf numFmtId="1" fontId="10" fillId="0" borderId="15" xfId="0" applyNumberFormat="1" applyFont="1" applyBorder="1" applyAlignment="1">
      <alignment horizontal="center" vertical="center"/>
    </xf>
    <xf numFmtId="1" fontId="10" fillId="0" borderId="17" xfId="0" applyNumberFormat="1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16" fontId="10" fillId="0" borderId="32" xfId="0" applyNumberFormat="1" applyFont="1" applyBorder="1" applyAlignment="1">
      <alignment horizontal="center" vertical="center"/>
    </xf>
    <xf numFmtId="16" fontId="10" fillId="0" borderId="33" xfId="0" applyNumberFormat="1" applyFont="1" applyBorder="1" applyAlignment="1">
      <alignment horizontal="center" vertical="center"/>
    </xf>
    <xf numFmtId="1" fontId="10" fillId="0" borderId="32" xfId="0" applyNumberFormat="1" applyFont="1" applyBorder="1" applyAlignment="1">
      <alignment horizontal="center" vertical="center"/>
    </xf>
    <xf numFmtId="1" fontId="10" fillId="0" borderId="33" xfId="0" applyNumberFormat="1" applyFont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16" fillId="3" borderId="38" xfId="0" applyFont="1" applyFill="1" applyBorder="1" applyAlignment="1">
      <alignment horizontal="center" vertical="center" wrapText="1"/>
    </xf>
    <xf numFmtId="0" fontId="8" fillId="3" borderId="39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 wrapText="1"/>
    </xf>
    <xf numFmtId="0" fontId="8" fillId="3" borderId="40" xfId="0" applyFont="1" applyFill="1" applyBorder="1" applyAlignment="1">
      <alignment horizontal="center" vertical="center" wrapText="1"/>
    </xf>
    <xf numFmtId="0" fontId="10" fillId="0" borderId="42" xfId="0" applyFont="1" applyBorder="1" applyAlignment="1">
      <alignment horizontal="center" vertical="center"/>
    </xf>
    <xf numFmtId="16" fontId="10" fillId="0" borderId="43" xfId="0" applyNumberFormat="1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16" fontId="10" fillId="0" borderId="40" xfId="0" applyNumberFormat="1" applyFont="1" applyBorder="1" applyAlignment="1">
      <alignment horizontal="center" vertical="center"/>
    </xf>
    <xf numFmtId="0" fontId="63" fillId="0" borderId="0" xfId="2" applyFont="1" applyAlignment="1">
      <alignment horizontal="center"/>
    </xf>
    <xf numFmtId="0" fontId="51" fillId="0" borderId="0" xfId="2" applyFont="1" applyAlignment="1">
      <alignment horizontal="left" vertical="center" indent="2"/>
    </xf>
    <xf numFmtId="0" fontId="53" fillId="0" borderId="0" xfId="2" applyFont="1" applyAlignment="1">
      <alignment horizontal="left" vertical="center"/>
    </xf>
    <xf numFmtId="14" fontId="54" fillId="0" borderId="0" xfId="2" applyNumberFormat="1" applyFont="1" applyAlignment="1">
      <alignment horizontal="center" vertical="center"/>
    </xf>
    <xf numFmtId="0" fontId="54" fillId="0" borderId="0" xfId="2" applyFont="1" applyAlignment="1">
      <alignment horizontal="center" vertical="center"/>
    </xf>
    <xf numFmtId="0" fontId="57" fillId="0" borderId="0" xfId="2" applyFont="1" applyAlignment="1">
      <alignment horizontal="left" vertical="center"/>
    </xf>
    <xf numFmtId="0" fontId="57" fillId="0" borderId="0" xfId="2" applyFont="1" applyAlignment="1">
      <alignment horizontal="center"/>
    </xf>
    <xf numFmtId="0" fontId="52" fillId="0" borderId="0" xfId="2" applyFont="1" applyAlignment="1">
      <alignment horizontal="center" vertical="center"/>
    </xf>
    <xf numFmtId="0" fontId="58" fillId="0" borderId="0" xfId="2" applyFont="1" applyAlignment="1">
      <alignment horizontal="center" vertical="center"/>
    </xf>
    <xf numFmtId="0" fontId="1" fillId="0" borderId="0" xfId="2" applyAlignment="1">
      <alignment horizontal="center" vertical="center"/>
    </xf>
    <xf numFmtId="0" fontId="57" fillId="0" borderId="0" xfId="2" applyFont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56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A06BAD"/>
      </font>
    </dxf>
    <dxf>
      <font>
        <b/>
        <i val="0"/>
        <color rgb="FF996633"/>
      </font>
    </dxf>
    <dxf>
      <font>
        <b/>
        <i val="0"/>
        <color rgb="FF348992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lor rgb="FFC00000"/>
      </font>
    </dxf>
    <dxf>
      <font>
        <b/>
        <i val="0"/>
        <color theme="5"/>
      </font>
    </dxf>
    <dxf>
      <font>
        <b/>
        <i val="0"/>
        <color rgb="FFFFFF00"/>
      </font>
    </dxf>
    <dxf>
      <font>
        <b/>
        <i val="0"/>
        <color theme="9" tint="0.39994506668294322"/>
      </font>
    </dxf>
    <dxf>
      <font>
        <b/>
        <i val="0"/>
        <color rgb="FF00B0F0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lor theme="5" tint="-0.24994659260841701"/>
      </font>
    </dxf>
    <dxf>
      <font>
        <b/>
        <i val="0"/>
        <color theme="8" tint="0.39994506668294322"/>
      </font>
    </dxf>
    <dxf>
      <font>
        <b/>
        <i val="0"/>
        <color theme="9"/>
      </font>
    </dxf>
    <dxf>
      <font>
        <color rgb="FFFFFF00"/>
      </font>
    </dxf>
    <dxf>
      <font>
        <color theme="6" tint="0.39994506668294322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A06BAD"/>
      </font>
    </dxf>
    <dxf>
      <font>
        <b/>
        <i val="0"/>
        <color rgb="FF996633"/>
      </font>
    </dxf>
    <dxf>
      <font>
        <b/>
        <i val="0"/>
        <color rgb="FF348992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lor rgb="FFC00000"/>
      </font>
    </dxf>
    <dxf>
      <font>
        <b/>
        <i val="0"/>
        <color theme="5"/>
      </font>
    </dxf>
    <dxf>
      <font>
        <b/>
        <i val="0"/>
        <color rgb="FFFFFF00"/>
      </font>
    </dxf>
    <dxf>
      <font>
        <b/>
        <i val="0"/>
        <color theme="9" tint="0.39994506668294322"/>
      </font>
    </dxf>
    <dxf>
      <font>
        <b/>
        <i val="0"/>
        <color rgb="FF00B0F0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lor theme="5" tint="-0.24994659260841701"/>
      </font>
    </dxf>
    <dxf>
      <font>
        <b/>
        <i val="0"/>
        <color theme="8" tint="0.39994506668294322"/>
      </font>
    </dxf>
    <dxf>
      <font>
        <b/>
        <i val="0"/>
        <color theme="9"/>
      </font>
    </dxf>
    <dxf>
      <font>
        <color rgb="FFFFFF00"/>
      </font>
    </dxf>
    <dxf>
      <font>
        <color theme="6" tint="0.39994506668294322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</dxfs>
  <tableStyles count="0" defaultTableStyle="TableStyleMedium2" defaultPivotStyle="PivotStyleLight16"/>
  <colors>
    <mruColors>
      <color rgb="FFAD2B25"/>
      <color rgb="FFFF3399"/>
      <color rgb="FFFFFF66"/>
      <color rgb="FF996633"/>
      <color rgb="FF70F0C2"/>
      <color rgb="FF60C0FF"/>
      <color rgb="FF348992"/>
      <color rgb="FFCCCCFF"/>
      <color rgb="FFA06BAD"/>
      <color rgb="FFA4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tiff"/><Relationship Id="rId2" Type="http://schemas.openxmlformats.org/officeDocument/2006/relationships/image" Target="../media/image2.jpeg"/><Relationship Id="rId1" Type="http://schemas.openxmlformats.org/officeDocument/2006/relationships/image" Target="../media/image1.tiff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irantilles.com/" TargetMode="External"/><Relationship Id="rId13" Type="http://schemas.openxmlformats.org/officeDocument/2006/relationships/image" Target="../media/image11.png"/><Relationship Id="rId3" Type="http://schemas.openxmlformats.org/officeDocument/2006/relationships/image" Target="../media/image6.png"/><Relationship Id="rId7" Type="http://schemas.openxmlformats.org/officeDocument/2006/relationships/image" Target="../media/image8.png"/><Relationship Id="rId12" Type="http://schemas.openxmlformats.org/officeDocument/2006/relationships/hyperlink" Target="file:///G:\GRP-VDT-DRANTIL-SUPPORT-ADMINISTRATIF\ADMINISTRATIF%20-%20COMPTABLE\COMPTABILITE%20-%20GESTION\COMPTABILITE\SDD%20et%20FNP%20juillet.xlsx" TargetMode="External"/><Relationship Id="rId2" Type="http://schemas.openxmlformats.org/officeDocument/2006/relationships/hyperlink" Target="http://www.hertzantilles.com/" TargetMode="External"/><Relationship Id="rId1" Type="http://schemas.openxmlformats.org/officeDocument/2006/relationships/hyperlink" Target="#MENU!A1"/><Relationship Id="rId6" Type="http://schemas.openxmlformats.org/officeDocument/2006/relationships/hyperlink" Target="http://www.airfrance.fr/cgi-bin/AF/FR/fr/common/home/vols/billet-avion.do" TargetMode="External"/><Relationship Id="rId11" Type="http://schemas.openxmlformats.org/officeDocument/2006/relationships/image" Target="../media/image10.jpeg"/><Relationship Id="rId5" Type="http://schemas.openxmlformats.org/officeDocument/2006/relationships/image" Target="../media/image7.jpeg"/><Relationship Id="rId10" Type="http://schemas.openxmlformats.org/officeDocument/2006/relationships/hyperlink" Target="file:///G:\GRP-VDT-DRANTIL-SODIM-CARAIBES\DEPLACEMENTS%20DR.xlsx" TargetMode="External"/><Relationship Id="rId4" Type="http://schemas.openxmlformats.org/officeDocument/2006/relationships/hyperlink" Target="https://www.aircaraibes.com/" TargetMode="External"/><Relationship Id="rId9" Type="http://schemas.openxmlformats.org/officeDocument/2006/relationships/image" Target="../media/image9.png"/><Relationship Id="rId14" Type="http://schemas.openxmlformats.org/officeDocument/2006/relationships/image" Target="../media/image1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4.png"/><Relationship Id="rId2" Type="http://schemas.openxmlformats.org/officeDocument/2006/relationships/image" Target="../media/image2.jpeg"/><Relationship Id="rId1" Type="http://schemas.openxmlformats.org/officeDocument/2006/relationships/image" Target="../media/image13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4.png"/><Relationship Id="rId2" Type="http://schemas.openxmlformats.org/officeDocument/2006/relationships/image" Target="../media/image2.jpeg"/><Relationship Id="rId1" Type="http://schemas.openxmlformats.org/officeDocument/2006/relationships/image" Target="../media/image13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4.png"/><Relationship Id="rId2" Type="http://schemas.openxmlformats.org/officeDocument/2006/relationships/image" Target="../media/image2.jpeg"/><Relationship Id="rId1" Type="http://schemas.openxmlformats.org/officeDocument/2006/relationships/image" Target="../media/image13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tiff"/><Relationship Id="rId2" Type="http://schemas.openxmlformats.org/officeDocument/2006/relationships/image" Target="../media/image2.jpeg"/><Relationship Id="rId1" Type="http://schemas.openxmlformats.org/officeDocument/2006/relationships/image" Target="../media/image1.tiff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irantilles.com/" TargetMode="External"/><Relationship Id="rId13" Type="http://schemas.openxmlformats.org/officeDocument/2006/relationships/image" Target="../media/image11.png"/><Relationship Id="rId3" Type="http://schemas.openxmlformats.org/officeDocument/2006/relationships/image" Target="../media/image6.png"/><Relationship Id="rId7" Type="http://schemas.openxmlformats.org/officeDocument/2006/relationships/image" Target="../media/image8.png"/><Relationship Id="rId12" Type="http://schemas.openxmlformats.org/officeDocument/2006/relationships/hyperlink" Target="file:///G:\GRP-VDT-DRANTIL-SUPPORT-ADMINISTRATIF\ADMINISTRATIF%20-%20COMPTABLE\COMPTABILITE%20-%20GESTION\COMPTABILITE\SDD%20et%20FNP%20juillet.xlsx" TargetMode="External"/><Relationship Id="rId2" Type="http://schemas.openxmlformats.org/officeDocument/2006/relationships/hyperlink" Target="http://www.hertzantilles.com/" TargetMode="External"/><Relationship Id="rId1" Type="http://schemas.openxmlformats.org/officeDocument/2006/relationships/hyperlink" Target="#MENU!A1"/><Relationship Id="rId6" Type="http://schemas.openxmlformats.org/officeDocument/2006/relationships/hyperlink" Target="http://www.airfrance.fr/cgi-bin/AF/FR/fr/common/home/vols/billet-avion.do" TargetMode="External"/><Relationship Id="rId11" Type="http://schemas.openxmlformats.org/officeDocument/2006/relationships/image" Target="../media/image10.jpeg"/><Relationship Id="rId5" Type="http://schemas.openxmlformats.org/officeDocument/2006/relationships/image" Target="../media/image7.jpeg"/><Relationship Id="rId10" Type="http://schemas.openxmlformats.org/officeDocument/2006/relationships/hyperlink" Target="file:///G:\GRP-VDT-DRANTIL-SODIM-CARAIBES\DEPLACEMENTS%20DR.xlsx" TargetMode="External"/><Relationship Id="rId4" Type="http://schemas.openxmlformats.org/officeDocument/2006/relationships/hyperlink" Target="https://www.aircaraibes.com/" TargetMode="External"/><Relationship Id="rId9" Type="http://schemas.openxmlformats.org/officeDocument/2006/relationships/image" Target="../media/image9.png"/><Relationship Id="rId14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1</xdr:row>
      <xdr:rowOff>9525</xdr:rowOff>
    </xdr:from>
    <xdr:to>
      <xdr:col>1</xdr:col>
      <xdr:colOff>60579</xdr:colOff>
      <xdr:row>3</xdr:row>
      <xdr:rowOff>174879</xdr:rowOff>
    </xdr:to>
    <xdr:pic>
      <xdr:nvPicPr>
        <xdr:cNvPr id="2" name="Image 1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192405"/>
          <a:ext cx="1089279" cy="1277874"/>
        </a:xfrm>
        <a:prstGeom prst="rect">
          <a:avLst/>
        </a:prstGeom>
      </xdr:spPr>
    </xdr:pic>
    <xdr:clientData/>
  </xdr:twoCellAnchor>
  <xdr:twoCellAnchor editAs="oneCell">
    <xdr:from>
      <xdr:col>10</xdr:col>
      <xdr:colOff>834390</xdr:colOff>
      <xdr:row>1</xdr:row>
      <xdr:rowOff>17145</xdr:rowOff>
    </xdr:from>
    <xdr:to>
      <xdr:col>11</xdr:col>
      <xdr:colOff>914019</xdr:colOff>
      <xdr:row>3</xdr:row>
      <xdr:rowOff>182499</xdr:rowOff>
    </xdr:to>
    <xdr:pic>
      <xdr:nvPicPr>
        <xdr:cNvPr id="3" name="Image 2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63890" y="200025"/>
          <a:ext cx="1085469" cy="1277874"/>
        </a:xfrm>
        <a:prstGeom prst="rect">
          <a:avLst/>
        </a:prstGeom>
      </xdr:spPr>
    </xdr:pic>
    <xdr:clientData/>
  </xdr:twoCellAnchor>
  <xdr:twoCellAnchor editAs="oneCell">
    <xdr:from>
      <xdr:col>3</xdr:col>
      <xdr:colOff>45641</xdr:colOff>
      <xdr:row>46</xdr:row>
      <xdr:rowOff>104379</xdr:rowOff>
    </xdr:from>
    <xdr:to>
      <xdr:col>4</xdr:col>
      <xdr:colOff>578247</xdr:colOff>
      <xdr:row>49</xdr:row>
      <xdr:rowOff>103707</xdr:rowOff>
    </xdr:to>
    <xdr:pic>
      <xdr:nvPicPr>
        <xdr:cNvPr id="4" name="Image 3" descr="PARAPHE MGEHIN.jp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82261" y="10246599"/>
          <a:ext cx="776446" cy="647028"/>
        </a:xfrm>
        <a:prstGeom prst="rect">
          <a:avLst/>
        </a:prstGeom>
      </xdr:spPr>
    </xdr:pic>
    <xdr:clientData/>
  </xdr:twoCellAnchor>
  <xdr:twoCellAnchor editAs="oneCell">
    <xdr:from>
      <xdr:col>4</xdr:col>
      <xdr:colOff>590550</xdr:colOff>
      <xdr:row>46</xdr:row>
      <xdr:rowOff>28575</xdr:rowOff>
    </xdr:from>
    <xdr:to>
      <xdr:col>7</xdr:col>
      <xdr:colOff>168783</xdr:colOff>
      <xdr:row>49</xdr:row>
      <xdr:rowOff>171450</xdr:rowOff>
    </xdr:to>
    <xdr:pic>
      <xdr:nvPicPr>
        <xdr:cNvPr id="5" name="Image 4" descr="img-Z21093127-0001.tif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71010" y="10170795"/>
          <a:ext cx="1833753" cy="790575"/>
        </a:xfrm>
        <a:prstGeom prst="rect">
          <a:avLst/>
        </a:prstGeom>
      </xdr:spPr>
    </xdr:pic>
    <xdr:clientData/>
  </xdr:twoCellAnchor>
  <xdr:twoCellAnchor>
    <xdr:from>
      <xdr:col>0</xdr:col>
      <xdr:colOff>495300</xdr:colOff>
      <xdr:row>36</xdr:row>
      <xdr:rowOff>228599</xdr:rowOff>
    </xdr:from>
    <xdr:to>
      <xdr:col>0</xdr:col>
      <xdr:colOff>847725</xdr:colOff>
      <xdr:row>37</xdr:row>
      <xdr:rowOff>238124</xdr:rowOff>
    </xdr:to>
    <xdr:sp macro="" textlink="">
      <xdr:nvSpPr>
        <xdr:cNvPr id="6" name="ZoneTexte 5"/>
        <xdr:cNvSpPr txBox="1"/>
      </xdr:nvSpPr>
      <xdr:spPr>
        <a:xfrm>
          <a:off x="495300" y="8343899"/>
          <a:ext cx="352425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xdr:twoCellAnchor>
    <xdr:from>
      <xdr:col>10</xdr:col>
      <xdr:colOff>314325</xdr:colOff>
      <xdr:row>29</xdr:row>
      <xdr:rowOff>47625</xdr:rowOff>
    </xdr:from>
    <xdr:to>
      <xdr:col>10</xdr:col>
      <xdr:colOff>657225</xdr:colOff>
      <xdr:row>29</xdr:row>
      <xdr:rowOff>323850</xdr:rowOff>
    </xdr:to>
    <xdr:sp macro="" textlink="">
      <xdr:nvSpPr>
        <xdr:cNvPr id="7" name="ZoneTexte 6"/>
        <xdr:cNvSpPr txBox="1"/>
      </xdr:nvSpPr>
      <xdr:spPr>
        <a:xfrm>
          <a:off x="7743825" y="6478905"/>
          <a:ext cx="342900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16</xdr:row>
          <xdr:rowOff>0</xdr:rowOff>
        </xdr:from>
        <xdr:to>
          <xdr:col>2</xdr:col>
          <xdr:colOff>19050</xdr:colOff>
          <xdr:row>16</xdr:row>
          <xdr:rowOff>219075</xdr:rowOff>
        </xdr:to>
        <xdr:sp macro="" textlink="">
          <xdr:nvSpPr>
            <xdr:cNvPr id="1960961" name="Check Box 1" hidden="1">
              <a:extLst>
                <a:ext uri="{63B3BB69-23CF-44E3-9099-C40C66FF867C}">
                  <a14:compatExt spid="_x0000_s19609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22</xdr:row>
          <xdr:rowOff>0</xdr:rowOff>
        </xdr:from>
        <xdr:to>
          <xdr:col>2</xdr:col>
          <xdr:colOff>19050</xdr:colOff>
          <xdr:row>22</xdr:row>
          <xdr:rowOff>219075</xdr:rowOff>
        </xdr:to>
        <xdr:sp macro="" textlink="">
          <xdr:nvSpPr>
            <xdr:cNvPr id="1960962" name="Check Box 2" hidden="1">
              <a:extLst>
                <a:ext uri="{63B3BB69-23CF-44E3-9099-C40C66FF867C}">
                  <a14:compatExt spid="_x0000_s19609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19</xdr:row>
          <xdr:rowOff>0</xdr:rowOff>
        </xdr:from>
        <xdr:to>
          <xdr:col>2</xdr:col>
          <xdr:colOff>19050</xdr:colOff>
          <xdr:row>19</xdr:row>
          <xdr:rowOff>219075</xdr:rowOff>
        </xdr:to>
        <xdr:sp macro="" textlink="">
          <xdr:nvSpPr>
            <xdr:cNvPr id="1960963" name="Check Box 3" hidden="1">
              <a:extLst>
                <a:ext uri="{63B3BB69-23CF-44E3-9099-C40C66FF867C}">
                  <a14:compatExt spid="_x0000_s19609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9525</xdr:rowOff>
        </xdr:from>
        <xdr:to>
          <xdr:col>4</xdr:col>
          <xdr:colOff>66675</xdr:colOff>
          <xdr:row>18</xdr:row>
          <xdr:rowOff>19050</xdr:rowOff>
        </xdr:to>
        <xdr:sp macro="" textlink="">
          <xdr:nvSpPr>
            <xdr:cNvPr id="1960964" name="Check Box 4" hidden="1">
              <a:extLst>
                <a:ext uri="{63B3BB69-23CF-44E3-9099-C40C66FF867C}">
                  <a14:compatExt spid="_x0000_s19609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9525</xdr:rowOff>
        </xdr:from>
        <xdr:to>
          <xdr:col>4</xdr:col>
          <xdr:colOff>66675</xdr:colOff>
          <xdr:row>24</xdr:row>
          <xdr:rowOff>19050</xdr:rowOff>
        </xdr:to>
        <xdr:sp macro="" textlink="">
          <xdr:nvSpPr>
            <xdr:cNvPr id="1960965" name="Check Box 5" hidden="1">
              <a:extLst>
                <a:ext uri="{63B3BB69-23CF-44E3-9099-C40C66FF867C}">
                  <a14:compatExt spid="_x0000_s19609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9525</xdr:rowOff>
        </xdr:from>
        <xdr:to>
          <xdr:col>4</xdr:col>
          <xdr:colOff>66675</xdr:colOff>
          <xdr:row>21</xdr:row>
          <xdr:rowOff>19050</xdr:rowOff>
        </xdr:to>
        <xdr:sp macro="" textlink="">
          <xdr:nvSpPr>
            <xdr:cNvPr id="1960966" name="Check Box 6" hidden="1">
              <a:extLst>
                <a:ext uri="{63B3BB69-23CF-44E3-9099-C40C66FF867C}">
                  <a14:compatExt spid="_x0000_s19609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4</xdr:col>
          <xdr:colOff>66675</xdr:colOff>
          <xdr:row>25</xdr:row>
          <xdr:rowOff>9525</xdr:rowOff>
        </xdr:to>
        <xdr:sp macro="" textlink="">
          <xdr:nvSpPr>
            <xdr:cNvPr id="1960967" name="Check Box 7" hidden="1">
              <a:extLst>
                <a:ext uri="{63B3BB69-23CF-44E3-9099-C40C66FF867C}">
                  <a14:compatExt spid="_x0000_s19609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17</xdr:row>
          <xdr:rowOff>9525</xdr:rowOff>
        </xdr:from>
        <xdr:to>
          <xdr:col>8</xdr:col>
          <xdr:colOff>57150</xdr:colOff>
          <xdr:row>18</xdr:row>
          <xdr:rowOff>19050</xdr:rowOff>
        </xdr:to>
        <xdr:sp macro="" textlink="">
          <xdr:nvSpPr>
            <xdr:cNvPr id="1960968" name="Check Box 8" hidden="1">
              <a:extLst>
                <a:ext uri="{63B3BB69-23CF-44E3-9099-C40C66FF867C}">
                  <a14:compatExt spid="_x0000_s19609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20</xdr:row>
          <xdr:rowOff>9525</xdr:rowOff>
        </xdr:from>
        <xdr:to>
          <xdr:col>8</xdr:col>
          <xdr:colOff>57150</xdr:colOff>
          <xdr:row>21</xdr:row>
          <xdr:rowOff>19050</xdr:rowOff>
        </xdr:to>
        <xdr:sp macro="" textlink="">
          <xdr:nvSpPr>
            <xdr:cNvPr id="1960969" name="Check Box 9" hidden="1">
              <a:extLst>
                <a:ext uri="{63B3BB69-23CF-44E3-9099-C40C66FF867C}">
                  <a14:compatExt spid="_x0000_s19609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29</xdr:row>
          <xdr:rowOff>85725</xdr:rowOff>
        </xdr:from>
        <xdr:to>
          <xdr:col>11</xdr:col>
          <xdr:colOff>714375</xdr:colOff>
          <xdr:row>29</xdr:row>
          <xdr:rowOff>304800</xdr:rowOff>
        </xdr:to>
        <xdr:sp macro="" textlink="">
          <xdr:nvSpPr>
            <xdr:cNvPr id="1960970" name="Check Box 10" hidden="1">
              <a:extLst>
                <a:ext uri="{63B3BB69-23CF-44E3-9099-C40C66FF867C}">
                  <a14:compatExt spid="_x0000_s19609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33</xdr:row>
          <xdr:rowOff>0</xdr:rowOff>
        </xdr:from>
        <xdr:to>
          <xdr:col>0</xdr:col>
          <xdr:colOff>857250</xdr:colOff>
          <xdr:row>33</xdr:row>
          <xdr:rowOff>219075</xdr:rowOff>
        </xdr:to>
        <xdr:sp macro="" textlink="">
          <xdr:nvSpPr>
            <xdr:cNvPr id="1960971" name="Check Box 11" hidden="1">
              <a:extLst>
                <a:ext uri="{63B3BB69-23CF-44E3-9099-C40C66FF867C}">
                  <a14:compatExt spid="_x0000_s19609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35</xdr:row>
          <xdr:rowOff>0</xdr:rowOff>
        </xdr:from>
        <xdr:to>
          <xdr:col>0</xdr:col>
          <xdr:colOff>866775</xdr:colOff>
          <xdr:row>35</xdr:row>
          <xdr:rowOff>219075</xdr:rowOff>
        </xdr:to>
        <xdr:sp macro="" textlink="">
          <xdr:nvSpPr>
            <xdr:cNvPr id="1960972" name="Check Box 12" hidden="1">
              <a:extLst>
                <a:ext uri="{63B3BB69-23CF-44E3-9099-C40C66FF867C}">
                  <a14:compatExt spid="_x0000_s19609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36</xdr:row>
          <xdr:rowOff>0</xdr:rowOff>
        </xdr:from>
        <xdr:to>
          <xdr:col>0</xdr:col>
          <xdr:colOff>866775</xdr:colOff>
          <xdr:row>36</xdr:row>
          <xdr:rowOff>219075</xdr:rowOff>
        </xdr:to>
        <xdr:sp macro="" textlink="">
          <xdr:nvSpPr>
            <xdr:cNvPr id="1960973" name="Check Box 13" hidden="1">
              <a:extLst>
                <a:ext uri="{63B3BB69-23CF-44E3-9099-C40C66FF867C}">
                  <a14:compatExt spid="_x0000_s19609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57</xdr:row>
          <xdr:rowOff>66675</xdr:rowOff>
        </xdr:from>
        <xdr:to>
          <xdr:col>10</xdr:col>
          <xdr:colOff>142875</xdr:colOff>
          <xdr:row>59</xdr:row>
          <xdr:rowOff>0</xdr:rowOff>
        </xdr:to>
        <xdr:sp macro="" textlink="">
          <xdr:nvSpPr>
            <xdr:cNvPr id="1960974" name="Check Box 14" hidden="1">
              <a:extLst>
                <a:ext uri="{63B3BB69-23CF-44E3-9099-C40C66FF867C}">
                  <a14:compatExt spid="_x0000_s19609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59</xdr:row>
          <xdr:rowOff>0</xdr:rowOff>
        </xdr:from>
        <xdr:to>
          <xdr:col>11</xdr:col>
          <xdr:colOff>381000</xdr:colOff>
          <xdr:row>60</xdr:row>
          <xdr:rowOff>28575</xdr:rowOff>
        </xdr:to>
        <xdr:sp macro="" textlink="">
          <xdr:nvSpPr>
            <xdr:cNvPr id="1960975" name="Check Box 15" hidden="1">
              <a:extLst>
                <a:ext uri="{63B3BB69-23CF-44E3-9099-C40C66FF867C}">
                  <a14:compatExt spid="_x0000_s19609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58</xdr:row>
          <xdr:rowOff>171450</xdr:rowOff>
        </xdr:from>
        <xdr:to>
          <xdr:col>10</xdr:col>
          <xdr:colOff>142875</xdr:colOff>
          <xdr:row>60</xdr:row>
          <xdr:rowOff>9525</xdr:rowOff>
        </xdr:to>
        <xdr:sp macro="" textlink="">
          <xdr:nvSpPr>
            <xdr:cNvPr id="1960976" name="Check Box 16" hidden="1">
              <a:extLst>
                <a:ext uri="{63B3BB69-23CF-44E3-9099-C40C66FF867C}">
                  <a14:compatExt spid="_x0000_s19609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58</xdr:row>
          <xdr:rowOff>9525</xdr:rowOff>
        </xdr:from>
        <xdr:to>
          <xdr:col>11</xdr:col>
          <xdr:colOff>381000</xdr:colOff>
          <xdr:row>59</xdr:row>
          <xdr:rowOff>38100</xdr:rowOff>
        </xdr:to>
        <xdr:sp macro="" textlink="">
          <xdr:nvSpPr>
            <xdr:cNvPr id="1960977" name="Check Box 17" hidden="1">
              <a:extLst>
                <a:ext uri="{63B3BB69-23CF-44E3-9099-C40C66FF867C}">
                  <a14:compatExt spid="_x0000_s19609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1836420</xdr:colOff>
      <xdr:row>0</xdr:row>
      <xdr:rowOff>167640</xdr:rowOff>
    </xdr:from>
    <xdr:to>
      <xdr:col>8</xdr:col>
      <xdr:colOff>178520</xdr:colOff>
      <xdr:row>2</xdr:row>
      <xdr:rowOff>18702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329940" y="167640"/>
          <a:ext cx="3028400" cy="96358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4</xdr:col>
          <xdr:colOff>66675</xdr:colOff>
          <xdr:row>19</xdr:row>
          <xdr:rowOff>0</xdr:rowOff>
        </xdr:to>
        <xdr:sp macro="" textlink="">
          <xdr:nvSpPr>
            <xdr:cNvPr id="1960978" name="Check Box 18" hidden="1">
              <a:extLst>
                <a:ext uri="{63B3BB69-23CF-44E3-9099-C40C66FF867C}">
                  <a14:compatExt spid="_x0000_s19609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19</xdr:row>
          <xdr:rowOff>0</xdr:rowOff>
        </xdr:from>
        <xdr:to>
          <xdr:col>2</xdr:col>
          <xdr:colOff>19050</xdr:colOff>
          <xdr:row>19</xdr:row>
          <xdr:rowOff>219075</xdr:rowOff>
        </xdr:to>
        <xdr:sp macro="" textlink="">
          <xdr:nvSpPr>
            <xdr:cNvPr id="1960979" name="Check Box 19" hidden="1">
              <a:extLst>
                <a:ext uri="{63B3BB69-23CF-44E3-9099-C40C66FF867C}">
                  <a14:compatExt spid="_x0000_s19609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9525</xdr:rowOff>
        </xdr:from>
        <xdr:to>
          <xdr:col>4</xdr:col>
          <xdr:colOff>66675</xdr:colOff>
          <xdr:row>21</xdr:row>
          <xdr:rowOff>19050</xdr:rowOff>
        </xdr:to>
        <xdr:sp macro="" textlink="">
          <xdr:nvSpPr>
            <xdr:cNvPr id="1960980" name="Check Box 20" hidden="1">
              <a:extLst>
                <a:ext uri="{63B3BB69-23CF-44E3-9099-C40C66FF867C}">
                  <a14:compatExt spid="_x0000_s19609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4</xdr:col>
          <xdr:colOff>66675</xdr:colOff>
          <xdr:row>22</xdr:row>
          <xdr:rowOff>9525</xdr:rowOff>
        </xdr:to>
        <xdr:sp macro="" textlink="">
          <xdr:nvSpPr>
            <xdr:cNvPr id="1960981" name="Check Box 21" hidden="1">
              <a:extLst>
                <a:ext uri="{63B3BB69-23CF-44E3-9099-C40C66FF867C}">
                  <a14:compatExt spid="_x0000_s19609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21</xdr:row>
          <xdr:rowOff>0</xdr:rowOff>
        </xdr:from>
        <xdr:to>
          <xdr:col>8</xdr:col>
          <xdr:colOff>38100</xdr:colOff>
          <xdr:row>22</xdr:row>
          <xdr:rowOff>9525</xdr:rowOff>
        </xdr:to>
        <xdr:sp macro="" textlink="">
          <xdr:nvSpPr>
            <xdr:cNvPr id="1960982" name="Check Box 22" hidden="1">
              <a:extLst>
                <a:ext uri="{63B3BB69-23CF-44E3-9099-C40C66FF867C}">
                  <a14:compatExt spid="_x0000_s19609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20</xdr:row>
          <xdr:rowOff>9525</xdr:rowOff>
        </xdr:from>
        <xdr:to>
          <xdr:col>8</xdr:col>
          <xdr:colOff>57150</xdr:colOff>
          <xdr:row>21</xdr:row>
          <xdr:rowOff>19050</xdr:rowOff>
        </xdr:to>
        <xdr:sp macro="" textlink="">
          <xdr:nvSpPr>
            <xdr:cNvPr id="1960983" name="Check Box 23" hidden="1">
              <a:extLst>
                <a:ext uri="{63B3BB69-23CF-44E3-9099-C40C66FF867C}">
                  <a14:compatExt spid="_x0000_s19609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22</xdr:row>
          <xdr:rowOff>0</xdr:rowOff>
        </xdr:from>
        <xdr:to>
          <xdr:col>2</xdr:col>
          <xdr:colOff>19050</xdr:colOff>
          <xdr:row>22</xdr:row>
          <xdr:rowOff>219075</xdr:rowOff>
        </xdr:to>
        <xdr:sp macro="" textlink="">
          <xdr:nvSpPr>
            <xdr:cNvPr id="1960984" name="Check Box 24" hidden="1">
              <a:extLst>
                <a:ext uri="{63B3BB69-23CF-44E3-9099-C40C66FF867C}">
                  <a14:compatExt spid="_x0000_s19609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9525</xdr:rowOff>
        </xdr:from>
        <xdr:to>
          <xdr:col>4</xdr:col>
          <xdr:colOff>66675</xdr:colOff>
          <xdr:row>24</xdr:row>
          <xdr:rowOff>19050</xdr:rowOff>
        </xdr:to>
        <xdr:sp macro="" textlink="">
          <xdr:nvSpPr>
            <xdr:cNvPr id="1960985" name="Check Box 25" hidden="1">
              <a:extLst>
                <a:ext uri="{63B3BB69-23CF-44E3-9099-C40C66FF867C}">
                  <a14:compatExt spid="_x0000_s1960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18</xdr:row>
          <xdr:rowOff>0</xdr:rowOff>
        </xdr:from>
        <xdr:to>
          <xdr:col>8</xdr:col>
          <xdr:colOff>38100</xdr:colOff>
          <xdr:row>19</xdr:row>
          <xdr:rowOff>9525</xdr:rowOff>
        </xdr:to>
        <xdr:sp macro="" textlink="">
          <xdr:nvSpPr>
            <xdr:cNvPr id="1960986" name="Check Box 26" hidden="1">
              <a:extLst>
                <a:ext uri="{63B3BB69-23CF-44E3-9099-C40C66FF867C}">
                  <a14:compatExt spid="_x0000_s19609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4</xdr:col>
      <xdr:colOff>579121</xdr:colOff>
      <xdr:row>71</xdr:row>
      <xdr:rowOff>22860</xdr:rowOff>
    </xdr:from>
    <xdr:to>
      <xdr:col>6</xdr:col>
      <xdr:colOff>231935</xdr:colOff>
      <xdr:row>74</xdr:row>
      <xdr:rowOff>83696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59581" y="14828520"/>
          <a:ext cx="902494" cy="60947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327660</xdr:colOff>
      <xdr:row>5</xdr:row>
      <xdr:rowOff>167640</xdr:rowOff>
    </xdr:from>
    <xdr:to>
      <xdr:col>37</xdr:col>
      <xdr:colOff>152400</xdr:colOff>
      <xdr:row>6</xdr:row>
      <xdr:rowOff>83820</xdr:rowOff>
    </xdr:to>
    <xdr:sp macro="" textlink="">
      <xdr:nvSpPr>
        <xdr:cNvPr id="2" name="WordArt 1"/>
        <xdr:cNvSpPr>
          <a:spLocks noChangeArrowheads="1" noChangeShapeType="1" noTextEdit="1"/>
        </xdr:cNvSpPr>
      </xdr:nvSpPr>
      <xdr:spPr bwMode="auto">
        <a:xfrm>
          <a:off x="11671935" y="1729740"/>
          <a:ext cx="13797915" cy="31623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3600" b="1" i="1" kern="10" spc="0">
              <a:ln w="9525">
                <a:solidFill>
                  <a:srgbClr val="FF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"/>
              <a:cs typeface="Arial"/>
            </a:rPr>
            <a:t>ANNULEE</a:t>
          </a:r>
        </a:p>
      </xdr:txBody>
    </xdr:sp>
    <xdr:clientData/>
  </xdr:twoCellAnchor>
  <xdr:twoCellAnchor>
    <xdr:from>
      <xdr:col>13</xdr:col>
      <xdr:colOff>358140</xdr:colOff>
      <xdr:row>5</xdr:row>
      <xdr:rowOff>114300</xdr:rowOff>
    </xdr:from>
    <xdr:to>
      <xdr:col>14</xdr:col>
      <xdr:colOff>411480</xdr:colOff>
      <xdr:row>6</xdr:row>
      <xdr:rowOff>99060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8559165" y="1676400"/>
          <a:ext cx="891540" cy="38481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</a:t>
          </a:r>
        </a:p>
      </xdr:txBody>
    </xdr:sp>
    <xdr:clientData/>
  </xdr:twoCellAnchor>
  <xdr:twoCellAnchor>
    <xdr:from>
      <xdr:col>14</xdr:col>
      <xdr:colOff>167640</xdr:colOff>
      <xdr:row>2</xdr:row>
      <xdr:rowOff>304800</xdr:rowOff>
    </xdr:from>
    <xdr:to>
      <xdr:col>15</xdr:col>
      <xdr:colOff>281940</xdr:colOff>
      <xdr:row>5</xdr:row>
      <xdr:rowOff>30480</xdr:rowOff>
    </xdr:to>
    <xdr:sp macro="[0]!PDFMAIL" textlink="">
      <xdr:nvSpPr>
        <xdr:cNvPr id="5" name="Rectangle à coins arrondis 4"/>
        <xdr:cNvSpPr/>
      </xdr:nvSpPr>
      <xdr:spPr>
        <a:xfrm>
          <a:off x="9206865" y="1162050"/>
          <a:ext cx="990600" cy="43053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PDF &amp; MAIL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5</xdr:row>
          <xdr:rowOff>114300</xdr:rowOff>
        </xdr:from>
        <xdr:to>
          <xdr:col>13</xdr:col>
          <xdr:colOff>171450</xdr:colOff>
          <xdr:row>6</xdr:row>
          <xdr:rowOff>104775</xdr:rowOff>
        </xdr:to>
        <xdr:sp macro="" textlink="">
          <xdr:nvSpPr>
            <xdr:cNvPr id="1969153" name="Button 1" hidden="1">
              <a:extLst>
                <a:ext uri="{63B3BB69-23CF-44E3-9099-C40C66FF867C}">
                  <a14:compatExt spid="_x0000_s1969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11</xdr:col>
      <xdr:colOff>254266</xdr:colOff>
      <xdr:row>29</xdr:row>
      <xdr:rowOff>213360</xdr:rowOff>
    </xdr:from>
    <xdr:to>
      <xdr:col>13</xdr:col>
      <xdr:colOff>53339</xdr:colOff>
      <xdr:row>31</xdr:row>
      <xdr:rowOff>152400</xdr:rowOff>
    </xdr:to>
    <xdr:pic>
      <xdr:nvPicPr>
        <xdr:cNvPr id="7" name="Image 6">
          <a:hlinkClick xmlns:r="http://schemas.openxmlformats.org/officeDocument/2006/relationships" r:id="rId2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1000" b="31000"/>
        <a:stretch/>
      </xdr:blipFill>
      <xdr:spPr>
        <a:xfrm>
          <a:off x="7131316" y="5547360"/>
          <a:ext cx="1123048" cy="434340"/>
        </a:xfrm>
        <a:prstGeom prst="rect">
          <a:avLst/>
        </a:prstGeom>
      </xdr:spPr>
    </xdr:pic>
    <xdr:clientData/>
  </xdr:twoCellAnchor>
  <xdr:twoCellAnchor editAs="oneCell">
    <xdr:from>
      <xdr:col>11</xdr:col>
      <xdr:colOff>160019</xdr:colOff>
      <xdr:row>20</xdr:row>
      <xdr:rowOff>133030</xdr:rowOff>
    </xdr:from>
    <xdr:to>
      <xdr:col>13</xdr:col>
      <xdr:colOff>54862</xdr:colOff>
      <xdr:row>21</xdr:row>
      <xdr:rowOff>167640</xdr:rowOff>
    </xdr:to>
    <xdr:pic>
      <xdr:nvPicPr>
        <xdr:cNvPr id="8" name="Image 7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7069" y="3904930"/>
          <a:ext cx="1218818" cy="282260"/>
        </a:xfrm>
        <a:prstGeom prst="rect">
          <a:avLst/>
        </a:prstGeom>
      </xdr:spPr>
    </xdr:pic>
    <xdr:clientData/>
  </xdr:twoCellAnchor>
  <xdr:twoCellAnchor editAs="oneCell">
    <xdr:from>
      <xdr:col>13</xdr:col>
      <xdr:colOff>98510</xdr:colOff>
      <xdr:row>20</xdr:row>
      <xdr:rowOff>175259</xdr:rowOff>
    </xdr:from>
    <xdr:to>
      <xdr:col>14</xdr:col>
      <xdr:colOff>297179</xdr:colOff>
      <xdr:row>21</xdr:row>
      <xdr:rowOff>175260</xdr:rowOff>
    </xdr:to>
    <xdr:pic>
      <xdr:nvPicPr>
        <xdr:cNvPr id="9" name="Image 8">
          <a:hlinkClick xmlns:r="http://schemas.openxmlformats.org/officeDocument/2006/relationships" r:id="rId6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2203" b="36158"/>
        <a:stretch/>
      </xdr:blipFill>
      <xdr:spPr>
        <a:xfrm>
          <a:off x="8299535" y="3947159"/>
          <a:ext cx="1036869" cy="247651"/>
        </a:xfrm>
        <a:prstGeom prst="rect">
          <a:avLst/>
        </a:prstGeom>
      </xdr:spPr>
    </xdr:pic>
    <xdr:clientData/>
  </xdr:twoCellAnchor>
  <xdr:twoCellAnchor editAs="oneCell">
    <xdr:from>
      <xdr:col>14</xdr:col>
      <xdr:colOff>370025</xdr:colOff>
      <xdr:row>20</xdr:row>
      <xdr:rowOff>198120</xdr:rowOff>
    </xdr:from>
    <xdr:to>
      <xdr:col>15</xdr:col>
      <xdr:colOff>213358</xdr:colOff>
      <xdr:row>22</xdr:row>
      <xdr:rowOff>26670</xdr:rowOff>
    </xdr:to>
    <xdr:pic>
      <xdr:nvPicPr>
        <xdr:cNvPr id="10" name="Image 9">
          <a:hlinkClick xmlns:r="http://schemas.openxmlformats.org/officeDocument/2006/relationships" r:id="rId8"/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09250" y="3970020"/>
          <a:ext cx="719633" cy="323850"/>
        </a:xfrm>
        <a:prstGeom prst="rect">
          <a:avLst/>
        </a:prstGeom>
      </xdr:spPr>
    </xdr:pic>
    <xdr:clientData/>
  </xdr:twoCellAnchor>
  <xdr:twoCellAnchor editAs="oneCell">
    <xdr:from>
      <xdr:col>13</xdr:col>
      <xdr:colOff>289561</xdr:colOff>
      <xdr:row>0</xdr:row>
      <xdr:rowOff>251460</xdr:rowOff>
    </xdr:from>
    <xdr:to>
      <xdr:col>14</xdr:col>
      <xdr:colOff>88150</xdr:colOff>
      <xdr:row>2</xdr:row>
      <xdr:rowOff>121920</xdr:rowOff>
    </xdr:to>
    <xdr:pic>
      <xdr:nvPicPr>
        <xdr:cNvPr id="11" name="Image 10" descr="Résultat de recherche d'images pour &quot;image calendrier&quot;">
          <a:hlinkClick xmlns:r="http://schemas.openxmlformats.org/officeDocument/2006/relationships" r:id="rId10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8789" r="18047"/>
        <a:stretch/>
      </xdr:blipFill>
      <xdr:spPr bwMode="auto">
        <a:xfrm>
          <a:off x="8490586" y="251460"/>
          <a:ext cx="636789" cy="7277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228600</xdr:colOff>
      <xdr:row>0</xdr:row>
      <xdr:rowOff>198120</xdr:rowOff>
    </xdr:from>
    <xdr:to>
      <xdr:col>14</xdr:col>
      <xdr:colOff>872490</xdr:colOff>
      <xdr:row>2</xdr:row>
      <xdr:rowOff>179886</xdr:rowOff>
    </xdr:to>
    <xdr:pic>
      <xdr:nvPicPr>
        <xdr:cNvPr id="12" name="Image 11">
          <a:hlinkClick xmlns:r="http://schemas.openxmlformats.org/officeDocument/2006/relationships" r:id="rId12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258" r="22580"/>
        <a:stretch/>
      </xdr:blipFill>
      <xdr:spPr>
        <a:xfrm>
          <a:off x="9267825" y="198120"/>
          <a:ext cx="643890" cy="839016"/>
        </a:xfrm>
        <a:prstGeom prst="rect">
          <a:avLst/>
        </a:prstGeom>
      </xdr:spPr>
    </xdr:pic>
    <xdr:clientData/>
  </xdr:twoCellAnchor>
  <xdr:twoCellAnchor editAs="oneCell">
    <xdr:from>
      <xdr:col>11</xdr:col>
      <xdr:colOff>137160</xdr:colOff>
      <xdr:row>0</xdr:row>
      <xdr:rowOff>365760</xdr:rowOff>
    </xdr:from>
    <xdr:to>
      <xdr:col>13</xdr:col>
      <xdr:colOff>228600</xdr:colOff>
      <xdr:row>2</xdr:row>
      <xdr:rowOff>121683</xdr:rowOff>
    </xdr:to>
    <xdr:pic macro="[0]!DemandeBilletAvion">
      <xdr:nvPicPr>
        <xdr:cNvPr id="13" name="irc_mi" descr="Résultat de recherche d'images pour &quot;avion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541" t="12617" r="3426" b="30841"/>
        <a:stretch/>
      </xdr:blipFill>
      <xdr:spPr bwMode="auto">
        <a:xfrm>
          <a:off x="7014210" y="365760"/>
          <a:ext cx="1415415" cy="6131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304800</xdr:colOff>
      <xdr:row>21</xdr:row>
      <xdr:rowOff>205740</xdr:rowOff>
    </xdr:from>
    <xdr:to>
      <xdr:col>17</xdr:col>
      <xdr:colOff>129540</xdr:colOff>
      <xdr:row>23</xdr:row>
      <xdr:rowOff>83820</xdr:rowOff>
    </xdr:to>
    <xdr:sp macro="[0]!ResaSALAKO" textlink="">
      <xdr:nvSpPr>
        <xdr:cNvPr id="14" name="Rectangle à coins arrondis 13"/>
        <xdr:cNvSpPr/>
      </xdr:nvSpPr>
      <xdr:spPr>
        <a:xfrm>
          <a:off x="10220325" y="4225290"/>
          <a:ext cx="1253490" cy="37338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SALAKO</a:t>
          </a:r>
        </a:p>
      </xdr:txBody>
    </xdr:sp>
    <xdr:clientData/>
  </xdr:twoCellAnchor>
  <xdr:twoCellAnchor>
    <xdr:from>
      <xdr:col>15</xdr:col>
      <xdr:colOff>304800</xdr:colOff>
      <xdr:row>23</xdr:row>
      <xdr:rowOff>182880</xdr:rowOff>
    </xdr:from>
    <xdr:to>
      <xdr:col>17</xdr:col>
      <xdr:colOff>129540</xdr:colOff>
      <xdr:row>24</xdr:row>
      <xdr:rowOff>228600</xdr:rowOff>
    </xdr:to>
    <xdr:sp macro="[0]!ResaCLIPPER" textlink="">
      <xdr:nvSpPr>
        <xdr:cNvPr id="15" name="Rectangle à coins arrondis 14"/>
        <xdr:cNvSpPr/>
      </xdr:nvSpPr>
      <xdr:spPr>
        <a:xfrm>
          <a:off x="10220325" y="4697730"/>
          <a:ext cx="1253490" cy="36957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CLIPPER</a:t>
          </a:r>
        </a:p>
      </xdr:txBody>
    </xdr:sp>
    <xdr:clientData/>
  </xdr:twoCellAnchor>
  <xdr:twoCellAnchor>
    <xdr:from>
      <xdr:col>15</xdr:col>
      <xdr:colOff>304800</xdr:colOff>
      <xdr:row>30</xdr:row>
      <xdr:rowOff>60960</xdr:rowOff>
    </xdr:from>
    <xdr:to>
      <xdr:col>17</xdr:col>
      <xdr:colOff>129540</xdr:colOff>
      <xdr:row>31</xdr:row>
      <xdr:rowOff>190500</xdr:rowOff>
    </xdr:to>
    <xdr:sp macro="[0]!ResaNOVOTEL" textlink="">
      <xdr:nvSpPr>
        <xdr:cNvPr id="16" name="Rectangle à coins arrondis 15"/>
        <xdr:cNvSpPr/>
      </xdr:nvSpPr>
      <xdr:spPr>
        <a:xfrm>
          <a:off x="10220325" y="5642610"/>
          <a:ext cx="1253490" cy="37719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NOVOTEL</a:t>
          </a:r>
        </a:p>
      </xdr:txBody>
    </xdr:sp>
    <xdr:clientData/>
  </xdr:twoCellAnchor>
  <xdr:twoCellAnchor>
    <xdr:from>
      <xdr:col>15</xdr:col>
      <xdr:colOff>304800</xdr:colOff>
      <xdr:row>28</xdr:row>
      <xdr:rowOff>68580</xdr:rowOff>
    </xdr:from>
    <xdr:to>
      <xdr:col>17</xdr:col>
      <xdr:colOff>129540</xdr:colOff>
      <xdr:row>29</xdr:row>
      <xdr:rowOff>198120</xdr:rowOff>
    </xdr:to>
    <xdr:sp macro="[0]!ResaCREOLE" textlink="">
      <xdr:nvSpPr>
        <xdr:cNvPr id="17" name="Rectangle à coins arrondis 16"/>
        <xdr:cNvSpPr/>
      </xdr:nvSpPr>
      <xdr:spPr>
        <a:xfrm>
          <a:off x="10220325" y="5154930"/>
          <a:ext cx="1253490" cy="37719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CREOLE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83820</xdr:rowOff>
    </xdr:from>
    <xdr:to>
      <xdr:col>6</xdr:col>
      <xdr:colOff>76200</xdr:colOff>
      <xdr:row>4</xdr:row>
      <xdr:rowOff>73025</xdr:rowOff>
    </xdr:to>
    <xdr:sp macro="" textlink="">
      <xdr:nvSpPr>
        <xdr:cNvPr id="2" name="Zone de texte 2"/>
        <xdr:cNvSpPr txBox="1">
          <a:spLocks noChangeArrowheads="1"/>
        </xdr:cNvSpPr>
      </xdr:nvSpPr>
      <xdr:spPr bwMode="auto">
        <a:xfrm>
          <a:off x="198120" y="83820"/>
          <a:ext cx="2918460" cy="72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 upright="1">
          <a:spAutoFit/>
        </a:bodyPr>
        <a:lstStyle/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FACTURATION A :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SOGEA MARTINIQUE DIRECTION REGIONALE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Immeuble Bois Quarré – Quartier Mangot Vulcin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97232 LE LAMENTIN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oneCell">
    <xdr:from>
      <xdr:col>9</xdr:col>
      <xdr:colOff>30480</xdr:colOff>
      <xdr:row>0</xdr:row>
      <xdr:rowOff>68580</xdr:rowOff>
    </xdr:from>
    <xdr:to>
      <xdr:col>11</xdr:col>
      <xdr:colOff>121920</xdr:colOff>
      <xdr:row>4</xdr:row>
      <xdr:rowOff>45085</xdr:rowOff>
    </xdr:to>
    <xdr:pic>
      <xdr:nvPicPr>
        <xdr:cNvPr id="3" name="Image 2" descr="LA CREOLE BEACH_Q vert COURT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68580"/>
          <a:ext cx="541020" cy="708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91440</xdr:colOff>
      <xdr:row>47</xdr:row>
      <xdr:rowOff>76200</xdr:rowOff>
    </xdr:from>
    <xdr:to>
      <xdr:col>2</xdr:col>
      <xdr:colOff>670560</xdr:colOff>
      <xdr:row>50</xdr:row>
      <xdr:rowOff>22860</xdr:rowOff>
    </xdr:to>
    <xdr:pic>
      <xdr:nvPicPr>
        <xdr:cNvPr id="4" name="Image 3" descr="U:\MES IMAGES\SIGNATURES\PARAPHE MGEHIN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6720840"/>
          <a:ext cx="579120" cy="495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190500</xdr:colOff>
      <xdr:row>47</xdr:row>
      <xdr:rowOff>114300</xdr:rowOff>
    </xdr:from>
    <xdr:to>
      <xdr:col>5</xdr:col>
      <xdr:colOff>236220</xdr:colOff>
      <xdr:row>50</xdr:row>
      <xdr:rowOff>43815</xdr:rowOff>
    </xdr:to>
    <xdr:pic>
      <xdr:nvPicPr>
        <xdr:cNvPr id="5" name="Image 4" descr="U:\MES IMAGES\SIGNATURES\tampon DR.tif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" y="6758940"/>
          <a:ext cx="1059180" cy="47815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83820</xdr:rowOff>
    </xdr:from>
    <xdr:to>
      <xdr:col>6</xdr:col>
      <xdr:colOff>76200</xdr:colOff>
      <xdr:row>4</xdr:row>
      <xdr:rowOff>73025</xdr:rowOff>
    </xdr:to>
    <xdr:sp macro="" textlink="">
      <xdr:nvSpPr>
        <xdr:cNvPr id="2" name="Zone de texte 2"/>
        <xdr:cNvSpPr txBox="1">
          <a:spLocks noChangeArrowheads="1"/>
        </xdr:cNvSpPr>
      </xdr:nvSpPr>
      <xdr:spPr bwMode="auto">
        <a:xfrm>
          <a:off x="198120" y="83820"/>
          <a:ext cx="2918460" cy="72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 upright="1">
          <a:spAutoFit/>
        </a:bodyPr>
        <a:lstStyle/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FACTURATION A :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SOGEA MARTINIQUE DIRECTION REGIONALE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Immeuble Bois Quarré – Quartier Mangot Vulcin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97232 LE LAMENTIN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oneCell">
    <xdr:from>
      <xdr:col>9</xdr:col>
      <xdr:colOff>30480</xdr:colOff>
      <xdr:row>0</xdr:row>
      <xdr:rowOff>68580</xdr:rowOff>
    </xdr:from>
    <xdr:to>
      <xdr:col>11</xdr:col>
      <xdr:colOff>121920</xdr:colOff>
      <xdr:row>4</xdr:row>
      <xdr:rowOff>45085</xdr:rowOff>
    </xdr:to>
    <xdr:pic>
      <xdr:nvPicPr>
        <xdr:cNvPr id="3" name="Image 2" descr="LA CREOLE BEACH_Q vert COURT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68580"/>
          <a:ext cx="541020" cy="708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91440</xdr:colOff>
      <xdr:row>47</xdr:row>
      <xdr:rowOff>76200</xdr:rowOff>
    </xdr:from>
    <xdr:to>
      <xdr:col>2</xdr:col>
      <xdr:colOff>670560</xdr:colOff>
      <xdr:row>50</xdr:row>
      <xdr:rowOff>22860</xdr:rowOff>
    </xdr:to>
    <xdr:pic>
      <xdr:nvPicPr>
        <xdr:cNvPr id="4" name="Image 3" descr="U:\MES IMAGES\SIGNATURES\PARAPHE MGEHIN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6720840"/>
          <a:ext cx="579120" cy="495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190500</xdr:colOff>
      <xdr:row>47</xdr:row>
      <xdr:rowOff>114300</xdr:rowOff>
    </xdr:from>
    <xdr:to>
      <xdr:col>5</xdr:col>
      <xdr:colOff>236220</xdr:colOff>
      <xdr:row>50</xdr:row>
      <xdr:rowOff>43815</xdr:rowOff>
    </xdr:to>
    <xdr:pic>
      <xdr:nvPicPr>
        <xdr:cNvPr id="5" name="Image 4" descr="U:\MES IMAGES\SIGNATURES\tampon DR.tif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" y="6758940"/>
          <a:ext cx="1059180" cy="47815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83820</xdr:rowOff>
    </xdr:from>
    <xdr:to>
      <xdr:col>6</xdr:col>
      <xdr:colOff>76200</xdr:colOff>
      <xdr:row>4</xdr:row>
      <xdr:rowOff>73025</xdr:rowOff>
    </xdr:to>
    <xdr:sp macro="" textlink="">
      <xdr:nvSpPr>
        <xdr:cNvPr id="2" name="Zone de texte 2"/>
        <xdr:cNvSpPr txBox="1">
          <a:spLocks noChangeArrowheads="1"/>
        </xdr:cNvSpPr>
      </xdr:nvSpPr>
      <xdr:spPr bwMode="auto">
        <a:xfrm>
          <a:off x="198120" y="83820"/>
          <a:ext cx="2918460" cy="72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 upright="1">
          <a:spAutoFit/>
        </a:bodyPr>
        <a:lstStyle/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FACTURATION A :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SOGEA MARTINIQUE DIRECTION REGIONALE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Immeuble Bois Quarré – Quartier Mangot Vulcin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97232 LE LAMENTIN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oneCell">
    <xdr:from>
      <xdr:col>9</xdr:col>
      <xdr:colOff>30480</xdr:colOff>
      <xdr:row>0</xdr:row>
      <xdr:rowOff>68580</xdr:rowOff>
    </xdr:from>
    <xdr:to>
      <xdr:col>11</xdr:col>
      <xdr:colOff>121920</xdr:colOff>
      <xdr:row>4</xdr:row>
      <xdr:rowOff>45085</xdr:rowOff>
    </xdr:to>
    <xdr:pic>
      <xdr:nvPicPr>
        <xdr:cNvPr id="3" name="Image 2" descr="LA CREOLE BEACH_Q vert COURT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68580"/>
          <a:ext cx="541020" cy="708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91440</xdr:colOff>
      <xdr:row>47</xdr:row>
      <xdr:rowOff>76200</xdr:rowOff>
    </xdr:from>
    <xdr:to>
      <xdr:col>2</xdr:col>
      <xdr:colOff>670560</xdr:colOff>
      <xdr:row>50</xdr:row>
      <xdr:rowOff>22860</xdr:rowOff>
    </xdr:to>
    <xdr:pic>
      <xdr:nvPicPr>
        <xdr:cNvPr id="4" name="Image 3" descr="U:\MES IMAGES\SIGNATURES\PARAPHE MGEHIN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6720840"/>
          <a:ext cx="579120" cy="495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190500</xdr:colOff>
      <xdr:row>47</xdr:row>
      <xdr:rowOff>114300</xdr:rowOff>
    </xdr:from>
    <xdr:to>
      <xdr:col>5</xdr:col>
      <xdr:colOff>236220</xdr:colOff>
      <xdr:row>50</xdr:row>
      <xdr:rowOff>43815</xdr:rowOff>
    </xdr:to>
    <xdr:pic>
      <xdr:nvPicPr>
        <xdr:cNvPr id="5" name="Image 4" descr="U:\MES IMAGES\SIGNATURES\tampon DR.tif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" y="6758940"/>
          <a:ext cx="1059180" cy="47815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1</xdr:row>
      <xdr:rowOff>9525</xdr:rowOff>
    </xdr:from>
    <xdr:to>
      <xdr:col>1</xdr:col>
      <xdr:colOff>60579</xdr:colOff>
      <xdr:row>3</xdr:row>
      <xdr:rowOff>174879</xdr:rowOff>
    </xdr:to>
    <xdr:pic>
      <xdr:nvPicPr>
        <xdr:cNvPr id="2" name="Image 1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192405"/>
          <a:ext cx="1089279" cy="1277874"/>
        </a:xfrm>
        <a:prstGeom prst="rect">
          <a:avLst/>
        </a:prstGeom>
      </xdr:spPr>
    </xdr:pic>
    <xdr:clientData/>
  </xdr:twoCellAnchor>
  <xdr:twoCellAnchor editAs="oneCell">
    <xdr:from>
      <xdr:col>10</xdr:col>
      <xdr:colOff>834390</xdr:colOff>
      <xdr:row>1</xdr:row>
      <xdr:rowOff>17145</xdr:rowOff>
    </xdr:from>
    <xdr:to>
      <xdr:col>11</xdr:col>
      <xdr:colOff>914019</xdr:colOff>
      <xdr:row>3</xdr:row>
      <xdr:rowOff>182499</xdr:rowOff>
    </xdr:to>
    <xdr:pic>
      <xdr:nvPicPr>
        <xdr:cNvPr id="3" name="Image 2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63890" y="200025"/>
          <a:ext cx="1085469" cy="1277874"/>
        </a:xfrm>
        <a:prstGeom prst="rect">
          <a:avLst/>
        </a:prstGeom>
      </xdr:spPr>
    </xdr:pic>
    <xdr:clientData/>
  </xdr:twoCellAnchor>
  <xdr:twoCellAnchor editAs="oneCell">
    <xdr:from>
      <xdr:col>3</xdr:col>
      <xdr:colOff>45641</xdr:colOff>
      <xdr:row>46</xdr:row>
      <xdr:rowOff>104379</xdr:rowOff>
    </xdr:from>
    <xdr:to>
      <xdr:col>4</xdr:col>
      <xdr:colOff>578247</xdr:colOff>
      <xdr:row>49</xdr:row>
      <xdr:rowOff>103707</xdr:rowOff>
    </xdr:to>
    <xdr:pic>
      <xdr:nvPicPr>
        <xdr:cNvPr id="4" name="Image 3" descr="PARAPHE MGEHIN.jp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82261" y="10246599"/>
          <a:ext cx="776446" cy="647028"/>
        </a:xfrm>
        <a:prstGeom prst="rect">
          <a:avLst/>
        </a:prstGeom>
      </xdr:spPr>
    </xdr:pic>
    <xdr:clientData/>
  </xdr:twoCellAnchor>
  <xdr:twoCellAnchor editAs="oneCell">
    <xdr:from>
      <xdr:col>4</xdr:col>
      <xdr:colOff>590550</xdr:colOff>
      <xdr:row>46</xdr:row>
      <xdr:rowOff>28575</xdr:rowOff>
    </xdr:from>
    <xdr:to>
      <xdr:col>7</xdr:col>
      <xdr:colOff>168783</xdr:colOff>
      <xdr:row>49</xdr:row>
      <xdr:rowOff>171450</xdr:rowOff>
    </xdr:to>
    <xdr:pic>
      <xdr:nvPicPr>
        <xdr:cNvPr id="5" name="Image 4" descr="img-Z21093127-0001.tif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71010" y="10170795"/>
          <a:ext cx="1833753" cy="790575"/>
        </a:xfrm>
        <a:prstGeom prst="rect">
          <a:avLst/>
        </a:prstGeom>
      </xdr:spPr>
    </xdr:pic>
    <xdr:clientData/>
  </xdr:twoCellAnchor>
  <xdr:twoCellAnchor>
    <xdr:from>
      <xdr:col>0</xdr:col>
      <xdr:colOff>495300</xdr:colOff>
      <xdr:row>36</xdr:row>
      <xdr:rowOff>228599</xdr:rowOff>
    </xdr:from>
    <xdr:to>
      <xdr:col>0</xdr:col>
      <xdr:colOff>847725</xdr:colOff>
      <xdr:row>37</xdr:row>
      <xdr:rowOff>238124</xdr:rowOff>
    </xdr:to>
    <xdr:sp macro="" textlink="">
      <xdr:nvSpPr>
        <xdr:cNvPr id="6" name="ZoneTexte 5"/>
        <xdr:cNvSpPr txBox="1"/>
      </xdr:nvSpPr>
      <xdr:spPr>
        <a:xfrm>
          <a:off x="495300" y="8343899"/>
          <a:ext cx="352425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xdr:twoCellAnchor>
    <xdr:from>
      <xdr:col>10</xdr:col>
      <xdr:colOff>314325</xdr:colOff>
      <xdr:row>29</xdr:row>
      <xdr:rowOff>47625</xdr:rowOff>
    </xdr:from>
    <xdr:to>
      <xdr:col>10</xdr:col>
      <xdr:colOff>657225</xdr:colOff>
      <xdr:row>29</xdr:row>
      <xdr:rowOff>323850</xdr:rowOff>
    </xdr:to>
    <xdr:sp macro="" textlink="">
      <xdr:nvSpPr>
        <xdr:cNvPr id="7" name="ZoneTexte 6"/>
        <xdr:cNvSpPr txBox="1"/>
      </xdr:nvSpPr>
      <xdr:spPr>
        <a:xfrm>
          <a:off x="7743825" y="6478905"/>
          <a:ext cx="342900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16</xdr:row>
          <xdr:rowOff>0</xdr:rowOff>
        </xdr:from>
        <xdr:to>
          <xdr:col>2</xdr:col>
          <xdr:colOff>19050</xdr:colOff>
          <xdr:row>16</xdr:row>
          <xdr:rowOff>219075</xdr:rowOff>
        </xdr:to>
        <xdr:sp macro="" textlink="">
          <xdr:nvSpPr>
            <xdr:cNvPr id="1115137" name="Check Box 1" hidden="1">
              <a:extLst>
                <a:ext uri="{63B3BB69-23CF-44E3-9099-C40C66FF867C}">
                  <a14:compatExt spid="_x0000_s1115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22</xdr:row>
          <xdr:rowOff>0</xdr:rowOff>
        </xdr:from>
        <xdr:to>
          <xdr:col>2</xdr:col>
          <xdr:colOff>19050</xdr:colOff>
          <xdr:row>22</xdr:row>
          <xdr:rowOff>219075</xdr:rowOff>
        </xdr:to>
        <xdr:sp macro="" textlink="">
          <xdr:nvSpPr>
            <xdr:cNvPr id="1115138" name="Check Box 2" hidden="1">
              <a:extLst>
                <a:ext uri="{63B3BB69-23CF-44E3-9099-C40C66FF867C}">
                  <a14:compatExt spid="_x0000_s1115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19</xdr:row>
          <xdr:rowOff>0</xdr:rowOff>
        </xdr:from>
        <xdr:to>
          <xdr:col>2</xdr:col>
          <xdr:colOff>19050</xdr:colOff>
          <xdr:row>19</xdr:row>
          <xdr:rowOff>219075</xdr:rowOff>
        </xdr:to>
        <xdr:sp macro="" textlink="">
          <xdr:nvSpPr>
            <xdr:cNvPr id="1115139" name="Check Box 3" hidden="1">
              <a:extLst>
                <a:ext uri="{63B3BB69-23CF-44E3-9099-C40C66FF867C}">
                  <a14:compatExt spid="_x0000_s1115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9525</xdr:rowOff>
        </xdr:from>
        <xdr:to>
          <xdr:col>4</xdr:col>
          <xdr:colOff>66675</xdr:colOff>
          <xdr:row>18</xdr:row>
          <xdr:rowOff>19050</xdr:rowOff>
        </xdr:to>
        <xdr:sp macro="" textlink="">
          <xdr:nvSpPr>
            <xdr:cNvPr id="1115140" name="Check Box 4" hidden="1">
              <a:extLst>
                <a:ext uri="{63B3BB69-23CF-44E3-9099-C40C66FF867C}">
                  <a14:compatExt spid="_x0000_s1115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9525</xdr:rowOff>
        </xdr:from>
        <xdr:to>
          <xdr:col>4</xdr:col>
          <xdr:colOff>66675</xdr:colOff>
          <xdr:row>24</xdr:row>
          <xdr:rowOff>19050</xdr:rowOff>
        </xdr:to>
        <xdr:sp macro="" textlink="">
          <xdr:nvSpPr>
            <xdr:cNvPr id="1115141" name="Check Box 5" hidden="1">
              <a:extLst>
                <a:ext uri="{63B3BB69-23CF-44E3-9099-C40C66FF867C}">
                  <a14:compatExt spid="_x0000_s1115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9525</xdr:rowOff>
        </xdr:from>
        <xdr:to>
          <xdr:col>4</xdr:col>
          <xdr:colOff>66675</xdr:colOff>
          <xdr:row>21</xdr:row>
          <xdr:rowOff>19050</xdr:rowOff>
        </xdr:to>
        <xdr:sp macro="" textlink="">
          <xdr:nvSpPr>
            <xdr:cNvPr id="1115142" name="Check Box 6" hidden="1">
              <a:extLst>
                <a:ext uri="{63B3BB69-23CF-44E3-9099-C40C66FF867C}">
                  <a14:compatExt spid="_x0000_s1115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4</xdr:col>
          <xdr:colOff>66675</xdr:colOff>
          <xdr:row>25</xdr:row>
          <xdr:rowOff>9525</xdr:rowOff>
        </xdr:to>
        <xdr:sp macro="" textlink="">
          <xdr:nvSpPr>
            <xdr:cNvPr id="1115143" name="Check Box 7" hidden="1">
              <a:extLst>
                <a:ext uri="{63B3BB69-23CF-44E3-9099-C40C66FF867C}">
                  <a14:compatExt spid="_x0000_s1115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17</xdr:row>
          <xdr:rowOff>9525</xdr:rowOff>
        </xdr:from>
        <xdr:to>
          <xdr:col>8</xdr:col>
          <xdr:colOff>57150</xdr:colOff>
          <xdr:row>18</xdr:row>
          <xdr:rowOff>19050</xdr:rowOff>
        </xdr:to>
        <xdr:sp macro="" textlink="">
          <xdr:nvSpPr>
            <xdr:cNvPr id="1115144" name="Check Box 8" hidden="1">
              <a:extLst>
                <a:ext uri="{63B3BB69-23CF-44E3-9099-C40C66FF867C}">
                  <a14:compatExt spid="_x0000_s1115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20</xdr:row>
          <xdr:rowOff>9525</xdr:rowOff>
        </xdr:from>
        <xdr:to>
          <xdr:col>8</xdr:col>
          <xdr:colOff>57150</xdr:colOff>
          <xdr:row>21</xdr:row>
          <xdr:rowOff>19050</xdr:rowOff>
        </xdr:to>
        <xdr:sp macro="" textlink="">
          <xdr:nvSpPr>
            <xdr:cNvPr id="1115145" name="Check Box 9" hidden="1">
              <a:extLst>
                <a:ext uri="{63B3BB69-23CF-44E3-9099-C40C66FF867C}">
                  <a14:compatExt spid="_x0000_s1115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29</xdr:row>
          <xdr:rowOff>85725</xdr:rowOff>
        </xdr:from>
        <xdr:to>
          <xdr:col>11</xdr:col>
          <xdr:colOff>714375</xdr:colOff>
          <xdr:row>29</xdr:row>
          <xdr:rowOff>304800</xdr:rowOff>
        </xdr:to>
        <xdr:sp macro="" textlink="">
          <xdr:nvSpPr>
            <xdr:cNvPr id="1115146" name="Check Box 10" hidden="1">
              <a:extLst>
                <a:ext uri="{63B3BB69-23CF-44E3-9099-C40C66FF867C}">
                  <a14:compatExt spid="_x0000_s1115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33</xdr:row>
          <xdr:rowOff>0</xdr:rowOff>
        </xdr:from>
        <xdr:to>
          <xdr:col>0</xdr:col>
          <xdr:colOff>857250</xdr:colOff>
          <xdr:row>33</xdr:row>
          <xdr:rowOff>219075</xdr:rowOff>
        </xdr:to>
        <xdr:sp macro="" textlink="">
          <xdr:nvSpPr>
            <xdr:cNvPr id="1115147" name="Check Box 11" hidden="1">
              <a:extLst>
                <a:ext uri="{63B3BB69-23CF-44E3-9099-C40C66FF867C}">
                  <a14:compatExt spid="_x0000_s1115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35</xdr:row>
          <xdr:rowOff>0</xdr:rowOff>
        </xdr:from>
        <xdr:to>
          <xdr:col>0</xdr:col>
          <xdr:colOff>866775</xdr:colOff>
          <xdr:row>35</xdr:row>
          <xdr:rowOff>219075</xdr:rowOff>
        </xdr:to>
        <xdr:sp macro="" textlink="">
          <xdr:nvSpPr>
            <xdr:cNvPr id="1115148" name="Check Box 12" hidden="1">
              <a:extLst>
                <a:ext uri="{63B3BB69-23CF-44E3-9099-C40C66FF867C}">
                  <a14:compatExt spid="_x0000_s1115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36</xdr:row>
          <xdr:rowOff>0</xdr:rowOff>
        </xdr:from>
        <xdr:to>
          <xdr:col>0</xdr:col>
          <xdr:colOff>866775</xdr:colOff>
          <xdr:row>36</xdr:row>
          <xdr:rowOff>219075</xdr:rowOff>
        </xdr:to>
        <xdr:sp macro="" textlink="">
          <xdr:nvSpPr>
            <xdr:cNvPr id="1115149" name="Check Box 13" hidden="1">
              <a:extLst>
                <a:ext uri="{63B3BB69-23CF-44E3-9099-C40C66FF867C}">
                  <a14:compatExt spid="_x0000_s1115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57</xdr:row>
          <xdr:rowOff>66675</xdr:rowOff>
        </xdr:from>
        <xdr:to>
          <xdr:col>10</xdr:col>
          <xdr:colOff>142875</xdr:colOff>
          <xdr:row>59</xdr:row>
          <xdr:rowOff>0</xdr:rowOff>
        </xdr:to>
        <xdr:sp macro="" textlink="">
          <xdr:nvSpPr>
            <xdr:cNvPr id="1115150" name="Check Box 14" hidden="1">
              <a:extLst>
                <a:ext uri="{63B3BB69-23CF-44E3-9099-C40C66FF867C}">
                  <a14:compatExt spid="_x0000_s1115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59</xdr:row>
          <xdr:rowOff>0</xdr:rowOff>
        </xdr:from>
        <xdr:to>
          <xdr:col>11</xdr:col>
          <xdr:colOff>381000</xdr:colOff>
          <xdr:row>60</xdr:row>
          <xdr:rowOff>28575</xdr:rowOff>
        </xdr:to>
        <xdr:sp macro="" textlink="">
          <xdr:nvSpPr>
            <xdr:cNvPr id="1115151" name="Check Box 15" hidden="1">
              <a:extLst>
                <a:ext uri="{63B3BB69-23CF-44E3-9099-C40C66FF867C}">
                  <a14:compatExt spid="_x0000_s1115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58</xdr:row>
          <xdr:rowOff>171450</xdr:rowOff>
        </xdr:from>
        <xdr:to>
          <xdr:col>10</xdr:col>
          <xdr:colOff>142875</xdr:colOff>
          <xdr:row>60</xdr:row>
          <xdr:rowOff>9525</xdr:rowOff>
        </xdr:to>
        <xdr:sp macro="" textlink="">
          <xdr:nvSpPr>
            <xdr:cNvPr id="1115152" name="Check Box 16" hidden="1">
              <a:extLst>
                <a:ext uri="{63B3BB69-23CF-44E3-9099-C40C66FF867C}">
                  <a14:compatExt spid="_x0000_s1115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58</xdr:row>
          <xdr:rowOff>9525</xdr:rowOff>
        </xdr:from>
        <xdr:to>
          <xdr:col>11</xdr:col>
          <xdr:colOff>381000</xdr:colOff>
          <xdr:row>59</xdr:row>
          <xdr:rowOff>38100</xdr:rowOff>
        </xdr:to>
        <xdr:sp macro="" textlink="">
          <xdr:nvSpPr>
            <xdr:cNvPr id="1115153" name="Check Box 17" hidden="1">
              <a:extLst>
                <a:ext uri="{63B3BB69-23CF-44E3-9099-C40C66FF867C}">
                  <a14:compatExt spid="_x0000_s1115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1836420</xdr:colOff>
      <xdr:row>0</xdr:row>
      <xdr:rowOff>167640</xdr:rowOff>
    </xdr:from>
    <xdr:to>
      <xdr:col>8</xdr:col>
      <xdr:colOff>178520</xdr:colOff>
      <xdr:row>2</xdr:row>
      <xdr:rowOff>18702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329940" y="167640"/>
          <a:ext cx="3028400" cy="96358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4</xdr:col>
          <xdr:colOff>66675</xdr:colOff>
          <xdr:row>19</xdr:row>
          <xdr:rowOff>0</xdr:rowOff>
        </xdr:to>
        <xdr:sp macro="" textlink="">
          <xdr:nvSpPr>
            <xdr:cNvPr id="1115154" name="Check Box 18" hidden="1">
              <a:extLst>
                <a:ext uri="{63B3BB69-23CF-44E3-9099-C40C66FF867C}">
                  <a14:compatExt spid="_x0000_s1115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19</xdr:row>
          <xdr:rowOff>0</xdr:rowOff>
        </xdr:from>
        <xdr:to>
          <xdr:col>2</xdr:col>
          <xdr:colOff>19050</xdr:colOff>
          <xdr:row>19</xdr:row>
          <xdr:rowOff>219075</xdr:rowOff>
        </xdr:to>
        <xdr:sp macro="" textlink="">
          <xdr:nvSpPr>
            <xdr:cNvPr id="1115155" name="Check Box 19" hidden="1">
              <a:extLst>
                <a:ext uri="{63B3BB69-23CF-44E3-9099-C40C66FF867C}">
                  <a14:compatExt spid="_x0000_s1115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9525</xdr:rowOff>
        </xdr:from>
        <xdr:to>
          <xdr:col>4</xdr:col>
          <xdr:colOff>66675</xdr:colOff>
          <xdr:row>21</xdr:row>
          <xdr:rowOff>19050</xdr:rowOff>
        </xdr:to>
        <xdr:sp macro="" textlink="">
          <xdr:nvSpPr>
            <xdr:cNvPr id="1115156" name="Check Box 20" hidden="1">
              <a:extLst>
                <a:ext uri="{63B3BB69-23CF-44E3-9099-C40C66FF867C}">
                  <a14:compatExt spid="_x0000_s1115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4</xdr:col>
          <xdr:colOff>66675</xdr:colOff>
          <xdr:row>22</xdr:row>
          <xdr:rowOff>9525</xdr:rowOff>
        </xdr:to>
        <xdr:sp macro="" textlink="">
          <xdr:nvSpPr>
            <xdr:cNvPr id="1115157" name="Check Box 21" hidden="1">
              <a:extLst>
                <a:ext uri="{63B3BB69-23CF-44E3-9099-C40C66FF867C}">
                  <a14:compatExt spid="_x0000_s1115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21</xdr:row>
          <xdr:rowOff>0</xdr:rowOff>
        </xdr:from>
        <xdr:to>
          <xdr:col>8</xdr:col>
          <xdr:colOff>38100</xdr:colOff>
          <xdr:row>22</xdr:row>
          <xdr:rowOff>9525</xdr:rowOff>
        </xdr:to>
        <xdr:sp macro="" textlink="">
          <xdr:nvSpPr>
            <xdr:cNvPr id="1115158" name="Check Box 22" hidden="1">
              <a:extLst>
                <a:ext uri="{63B3BB69-23CF-44E3-9099-C40C66FF867C}">
                  <a14:compatExt spid="_x0000_s1115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20</xdr:row>
          <xdr:rowOff>9525</xdr:rowOff>
        </xdr:from>
        <xdr:to>
          <xdr:col>8</xdr:col>
          <xdr:colOff>57150</xdr:colOff>
          <xdr:row>21</xdr:row>
          <xdr:rowOff>19050</xdr:rowOff>
        </xdr:to>
        <xdr:sp macro="" textlink="">
          <xdr:nvSpPr>
            <xdr:cNvPr id="1115159" name="Check Box 23" hidden="1">
              <a:extLst>
                <a:ext uri="{63B3BB69-23CF-44E3-9099-C40C66FF867C}">
                  <a14:compatExt spid="_x0000_s1115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22</xdr:row>
          <xdr:rowOff>0</xdr:rowOff>
        </xdr:from>
        <xdr:to>
          <xdr:col>2</xdr:col>
          <xdr:colOff>19050</xdr:colOff>
          <xdr:row>22</xdr:row>
          <xdr:rowOff>219075</xdr:rowOff>
        </xdr:to>
        <xdr:sp macro="" textlink="">
          <xdr:nvSpPr>
            <xdr:cNvPr id="1115160" name="Check Box 24" hidden="1">
              <a:extLst>
                <a:ext uri="{63B3BB69-23CF-44E3-9099-C40C66FF867C}">
                  <a14:compatExt spid="_x0000_s1115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9525</xdr:rowOff>
        </xdr:from>
        <xdr:to>
          <xdr:col>4</xdr:col>
          <xdr:colOff>66675</xdr:colOff>
          <xdr:row>24</xdr:row>
          <xdr:rowOff>19050</xdr:rowOff>
        </xdr:to>
        <xdr:sp macro="" textlink="">
          <xdr:nvSpPr>
            <xdr:cNvPr id="1115161" name="Check Box 25" hidden="1">
              <a:extLst>
                <a:ext uri="{63B3BB69-23CF-44E3-9099-C40C66FF867C}">
                  <a14:compatExt spid="_x0000_s1115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18</xdr:row>
          <xdr:rowOff>0</xdr:rowOff>
        </xdr:from>
        <xdr:to>
          <xdr:col>8</xdr:col>
          <xdr:colOff>38100</xdr:colOff>
          <xdr:row>19</xdr:row>
          <xdr:rowOff>9525</xdr:rowOff>
        </xdr:to>
        <xdr:sp macro="" textlink="">
          <xdr:nvSpPr>
            <xdr:cNvPr id="1115162" name="Check Box 26" hidden="1">
              <a:extLst>
                <a:ext uri="{63B3BB69-23CF-44E3-9099-C40C66FF867C}">
                  <a14:compatExt spid="_x0000_s1115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4</xdr:col>
      <xdr:colOff>579121</xdr:colOff>
      <xdr:row>71</xdr:row>
      <xdr:rowOff>22860</xdr:rowOff>
    </xdr:from>
    <xdr:to>
      <xdr:col>6</xdr:col>
      <xdr:colOff>231935</xdr:colOff>
      <xdr:row>74</xdr:row>
      <xdr:rowOff>83696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59581" y="14828520"/>
          <a:ext cx="902494" cy="609476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327660</xdr:colOff>
      <xdr:row>5</xdr:row>
      <xdr:rowOff>167640</xdr:rowOff>
    </xdr:from>
    <xdr:to>
      <xdr:col>37</xdr:col>
      <xdr:colOff>152400</xdr:colOff>
      <xdr:row>6</xdr:row>
      <xdr:rowOff>83820</xdr:rowOff>
    </xdr:to>
    <xdr:sp macro="" textlink="">
      <xdr:nvSpPr>
        <xdr:cNvPr id="2" name="WordArt 1"/>
        <xdr:cNvSpPr>
          <a:spLocks noChangeArrowheads="1" noChangeShapeType="1" noTextEdit="1"/>
        </xdr:cNvSpPr>
      </xdr:nvSpPr>
      <xdr:spPr bwMode="auto">
        <a:xfrm>
          <a:off x="11971020" y="1722120"/>
          <a:ext cx="2796540" cy="31242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3600" b="1" i="1" kern="10" spc="0">
              <a:ln w="9525">
                <a:solidFill>
                  <a:srgbClr val="FF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"/>
              <a:cs typeface="Arial"/>
            </a:rPr>
            <a:t>ANNULEE</a:t>
          </a:r>
        </a:p>
      </xdr:txBody>
    </xdr:sp>
    <xdr:clientData/>
  </xdr:twoCellAnchor>
  <xdr:twoCellAnchor>
    <xdr:from>
      <xdr:col>13</xdr:col>
      <xdr:colOff>358140</xdr:colOff>
      <xdr:row>5</xdr:row>
      <xdr:rowOff>114300</xdr:rowOff>
    </xdr:from>
    <xdr:to>
      <xdr:col>14</xdr:col>
      <xdr:colOff>411480</xdr:colOff>
      <xdr:row>6</xdr:row>
      <xdr:rowOff>99060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8778240" y="1668780"/>
          <a:ext cx="9144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</a:t>
          </a:r>
        </a:p>
      </xdr:txBody>
    </xdr:sp>
    <xdr:clientData/>
  </xdr:twoCellAnchor>
  <xdr:twoCellAnchor>
    <xdr:from>
      <xdr:col>14</xdr:col>
      <xdr:colOff>624840</xdr:colOff>
      <xdr:row>5</xdr:row>
      <xdr:rowOff>106680</xdr:rowOff>
    </xdr:from>
    <xdr:to>
      <xdr:col>16</xdr:col>
      <xdr:colOff>259080</xdr:colOff>
      <xdr:row>6</xdr:row>
      <xdr:rowOff>167640</xdr:rowOff>
    </xdr:to>
    <xdr:sp macro="[0]!TriOnglets" textlink="">
      <xdr:nvSpPr>
        <xdr:cNvPr id="6" name="ZoneTexte 1"/>
        <xdr:cNvSpPr txBox="1"/>
      </xdr:nvSpPr>
      <xdr:spPr>
        <a:xfrm>
          <a:off x="9906000" y="1661160"/>
          <a:ext cx="1272540" cy="45720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TRI</a:t>
          </a:r>
          <a:r>
            <a:rPr lang="fr-FR" sz="1400" b="1" baseline="0"/>
            <a:t> ONGLETS</a:t>
          </a:r>
        </a:p>
      </xdr:txBody>
    </xdr:sp>
    <xdr:clientData/>
  </xdr:twoCellAnchor>
  <xdr:twoCellAnchor>
    <xdr:from>
      <xdr:col>14</xdr:col>
      <xdr:colOff>167640</xdr:colOff>
      <xdr:row>2</xdr:row>
      <xdr:rowOff>304800</xdr:rowOff>
    </xdr:from>
    <xdr:to>
      <xdr:col>15</xdr:col>
      <xdr:colOff>281940</xdr:colOff>
      <xdr:row>5</xdr:row>
      <xdr:rowOff>30480</xdr:rowOff>
    </xdr:to>
    <xdr:sp macro="[0]!PDFMAIL" textlink="">
      <xdr:nvSpPr>
        <xdr:cNvPr id="5" name="Rectangle à coins arrondis 4"/>
        <xdr:cNvSpPr/>
      </xdr:nvSpPr>
      <xdr:spPr>
        <a:xfrm>
          <a:off x="9448800" y="1158240"/>
          <a:ext cx="1013460" cy="4267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PDF &amp; MAIL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5</xdr:row>
          <xdr:rowOff>114300</xdr:rowOff>
        </xdr:from>
        <xdr:to>
          <xdr:col>13</xdr:col>
          <xdr:colOff>171450</xdr:colOff>
          <xdr:row>6</xdr:row>
          <xdr:rowOff>104775</xdr:rowOff>
        </xdr:to>
        <xdr:sp macro="" textlink="">
          <xdr:nvSpPr>
            <xdr:cNvPr id="134145" name="Button 1" hidden="1">
              <a:extLst>
                <a:ext uri="{63B3BB69-23CF-44E3-9099-C40C66FF867C}">
                  <a14:compatExt spid="_x0000_s134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11</xdr:col>
      <xdr:colOff>254266</xdr:colOff>
      <xdr:row>29</xdr:row>
      <xdr:rowOff>213360</xdr:rowOff>
    </xdr:from>
    <xdr:to>
      <xdr:col>13</xdr:col>
      <xdr:colOff>53339</xdr:colOff>
      <xdr:row>31</xdr:row>
      <xdr:rowOff>152400</xdr:rowOff>
    </xdr:to>
    <xdr:pic>
      <xdr:nvPicPr>
        <xdr:cNvPr id="8" name="Image 7">
          <a:hlinkClick xmlns:r="http://schemas.openxmlformats.org/officeDocument/2006/relationships" r:id="rId2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1000" b="31000"/>
        <a:stretch/>
      </xdr:blipFill>
      <xdr:spPr>
        <a:xfrm>
          <a:off x="7310386" y="5600700"/>
          <a:ext cx="1163053" cy="441960"/>
        </a:xfrm>
        <a:prstGeom prst="rect">
          <a:avLst/>
        </a:prstGeom>
      </xdr:spPr>
    </xdr:pic>
    <xdr:clientData/>
  </xdr:twoCellAnchor>
  <xdr:twoCellAnchor editAs="oneCell">
    <xdr:from>
      <xdr:col>11</xdr:col>
      <xdr:colOff>160019</xdr:colOff>
      <xdr:row>20</xdr:row>
      <xdr:rowOff>133030</xdr:rowOff>
    </xdr:from>
    <xdr:to>
      <xdr:col>13</xdr:col>
      <xdr:colOff>54862</xdr:colOff>
      <xdr:row>21</xdr:row>
      <xdr:rowOff>167640</xdr:rowOff>
    </xdr:to>
    <xdr:pic>
      <xdr:nvPicPr>
        <xdr:cNvPr id="7" name="Image 6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16139" y="3927790"/>
          <a:ext cx="1258823" cy="286070"/>
        </a:xfrm>
        <a:prstGeom prst="rect">
          <a:avLst/>
        </a:prstGeom>
      </xdr:spPr>
    </xdr:pic>
    <xdr:clientData/>
  </xdr:twoCellAnchor>
  <xdr:twoCellAnchor editAs="oneCell">
    <xdr:from>
      <xdr:col>13</xdr:col>
      <xdr:colOff>98510</xdr:colOff>
      <xdr:row>20</xdr:row>
      <xdr:rowOff>175259</xdr:rowOff>
    </xdr:from>
    <xdr:to>
      <xdr:col>14</xdr:col>
      <xdr:colOff>297179</xdr:colOff>
      <xdr:row>21</xdr:row>
      <xdr:rowOff>175260</xdr:rowOff>
    </xdr:to>
    <xdr:pic>
      <xdr:nvPicPr>
        <xdr:cNvPr id="9" name="Image 8">
          <a:hlinkClick xmlns:r="http://schemas.openxmlformats.org/officeDocument/2006/relationships" r:id="rId6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2203" b="36158"/>
        <a:stretch/>
      </xdr:blipFill>
      <xdr:spPr>
        <a:xfrm>
          <a:off x="8518610" y="3970019"/>
          <a:ext cx="1059729" cy="251461"/>
        </a:xfrm>
        <a:prstGeom prst="rect">
          <a:avLst/>
        </a:prstGeom>
      </xdr:spPr>
    </xdr:pic>
    <xdr:clientData/>
  </xdr:twoCellAnchor>
  <xdr:twoCellAnchor editAs="oneCell">
    <xdr:from>
      <xdr:col>14</xdr:col>
      <xdr:colOff>370025</xdr:colOff>
      <xdr:row>20</xdr:row>
      <xdr:rowOff>198120</xdr:rowOff>
    </xdr:from>
    <xdr:to>
      <xdr:col>15</xdr:col>
      <xdr:colOff>213358</xdr:colOff>
      <xdr:row>22</xdr:row>
      <xdr:rowOff>26670</xdr:rowOff>
    </xdr:to>
    <xdr:pic>
      <xdr:nvPicPr>
        <xdr:cNvPr id="10" name="Image 9">
          <a:hlinkClick xmlns:r="http://schemas.openxmlformats.org/officeDocument/2006/relationships" r:id="rId8"/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51185" y="3992880"/>
          <a:ext cx="742493" cy="331470"/>
        </a:xfrm>
        <a:prstGeom prst="rect">
          <a:avLst/>
        </a:prstGeom>
      </xdr:spPr>
    </xdr:pic>
    <xdr:clientData/>
  </xdr:twoCellAnchor>
  <xdr:twoCellAnchor editAs="oneCell">
    <xdr:from>
      <xdr:col>13</xdr:col>
      <xdr:colOff>289561</xdr:colOff>
      <xdr:row>0</xdr:row>
      <xdr:rowOff>251460</xdr:rowOff>
    </xdr:from>
    <xdr:to>
      <xdr:col>14</xdr:col>
      <xdr:colOff>88150</xdr:colOff>
      <xdr:row>2</xdr:row>
      <xdr:rowOff>121920</xdr:rowOff>
    </xdr:to>
    <xdr:pic>
      <xdr:nvPicPr>
        <xdr:cNvPr id="13" name="Image 12" descr="Résultat de recherche d'images pour &quot;image calendrier&quot;">
          <a:hlinkClick xmlns:r="http://schemas.openxmlformats.org/officeDocument/2006/relationships" r:id="rId10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8789" r="18047"/>
        <a:stretch/>
      </xdr:blipFill>
      <xdr:spPr bwMode="auto">
        <a:xfrm>
          <a:off x="8709661" y="251460"/>
          <a:ext cx="659649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228600</xdr:colOff>
      <xdr:row>0</xdr:row>
      <xdr:rowOff>198120</xdr:rowOff>
    </xdr:from>
    <xdr:to>
      <xdr:col>14</xdr:col>
      <xdr:colOff>872490</xdr:colOff>
      <xdr:row>2</xdr:row>
      <xdr:rowOff>179886</xdr:rowOff>
    </xdr:to>
    <xdr:pic>
      <xdr:nvPicPr>
        <xdr:cNvPr id="11" name="Image 10">
          <a:hlinkClick xmlns:r="http://schemas.openxmlformats.org/officeDocument/2006/relationships" r:id="rId12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258" r="22580"/>
        <a:stretch/>
      </xdr:blipFill>
      <xdr:spPr>
        <a:xfrm>
          <a:off x="9509760" y="198120"/>
          <a:ext cx="662940" cy="835206"/>
        </a:xfrm>
        <a:prstGeom prst="rect">
          <a:avLst/>
        </a:prstGeom>
      </xdr:spPr>
    </xdr:pic>
    <xdr:clientData/>
  </xdr:twoCellAnchor>
  <xdr:twoCellAnchor editAs="oneCell">
    <xdr:from>
      <xdr:col>11</xdr:col>
      <xdr:colOff>137160</xdr:colOff>
      <xdr:row>0</xdr:row>
      <xdr:rowOff>365760</xdr:rowOff>
    </xdr:from>
    <xdr:to>
      <xdr:col>13</xdr:col>
      <xdr:colOff>228600</xdr:colOff>
      <xdr:row>2</xdr:row>
      <xdr:rowOff>121683</xdr:rowOff>
    </xdr:to>
    <xdr:pic macro="[0]!DemandeBilletAvion">
      <xdr:nvPicPr>
        <xdr:cNvPr id="15" name="irc_mi" descr="Résultat de recherche d'images pour &quot;avion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541" t="12617" r="3426" b="30841"/>
        <a:stretch/>
      </xdr:blipFill>
      <xdr:spPr bwMode="auto">
        <a:xfrm>
          <a:off x="7193280" y="365760"/>
          <a:ext cx="1455420" cy="6093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304800</xdr:colOff>
      <xdr:row>21</xdr:row>
      <xdr:rowOff>205740</xdr:rowOff>
    </xdr:from>
    <xdr:to>
      <xdr:col>17</xdr:col>
      <xdr:colOff>129540</xdr:colOff>
      <xdr:row>23</xdr:row>
      <xdr:rowOff>83820</xdr:rowOff>
    </xdr:to>
    <xdr:sp macro="[0]!ResaSALAKO" textlink="">
      <xdr:nvSpPr>
        <xdr:cNvPr id="3" name="Rectangle à coins arrondis 2"/>
        <xdr:cNvSpPr/>
      </xdr:nvSpPr>
      <xdr:spPr>
        <a:xfrm>
          <a:off x="10485120" y="425196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SALAKO</a:t>
          </a:r>
        </a:p>
      </xdr:txBody>
    </xdr:sp>
    <xdr:clientData/>
  </xdr:twoCellAnchor>
  <xdr:twoCellAnchor>
    <xdr:from>
      <xdr:col>15</xdr:col>
      <xdr:colOff>304800</xdr:colOff>
      <xdr:row>23</xdr:row>
      <xdr:rowOff>182880</xdr:rowOff>
    </xdr:from>
    <xdr:to>
      <xdr:col>17</xdr:col>
      <xdr:colOff>129540</xdr:colOff>
      <xdr:row>24</xdr:row>
      <xdr:rowOff>228600</xdr:rowOff>
    </xdr:to>
    <xdr:sp macro="[0]!ResaCLIPPER" textlink="">
      <xdr:nvSpPr>
        <xdr:cNvPr id="17" name="Rectangle à coins arrondis 16"/>
        <xdr:cNvSpPr/>
      </xdr:nvSpPr>
      <xdr:spPr>
        <a:xfrm>
          <a:off x="10485120" y="473202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CLIPPER</a:t>
          </a:r>
        </a:p>
      </xdr:txBody>
    </xdr:sp>
    <xdr:clientData/>
  </xdr:twoCellAnchor>
  <xdr:twoCellAnchor>
    <xdr:from>
      <xdr:col>15</xdr:col>
      <xdr:colOff>304800</xdr:colOff>
      <xdr:row>30</xdr:row>
      <xdr:rowOff>60960</xdr:rowOff>
    </xdr:from>
    <xdr:to>
      <xdr:col>17</xdr:col>
      <xdr:colOff>129540</xdr:colOff>
      <xdr:row>31</xdr:row>
      <xdr:rowOff>190500</xdr:rowOff>
    </xdr:to>
    <xdr:sp macro="[0]!ResaNOVOTEL" textlink="">
      <xdr:nvSpPr>
        <xdr:cNvPr id="19" name="Rectangle à coins arrondis 18"/>
        <xdr:cNvSpPr/>
      </xdr:nvSpPr>
      <xdr:spPr>
        <a:xfrm>
          <a:off x="10485120" y="569976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NOVOTEL</a:t>
          </a:r>
        </a:p>
      </xdr:txBody>
    </xdr:sp>
    <xdr:clientData/>
  </xdr:twoCellAnchor>
  <xdr:twoCellAnchor>
    <xdr:from>
      <xdr:col>15</xdr:col>
      <xdr:colOff>304800</xdr:colOff>
      <xdr:row>28</xdr:row>
      <xdr:rowOff>68580</xdr:rowOff>
    </xdr:from>
    <xdr:to>
      <xdr:col>17</xdr:col>
      <xdr:colOff>129540</xdr:colOff>
      <xdr:row>29</xdr:row>
      <xdr:rowOff>198120</xdr:rowOff>
    </xdr:to>
    <xdr:sp macro="[0]!ResaCREOLE" textlink="">
      <xdr:nvSpPr>
        <xdr:cNvPr id="20" name="Rectangle à coins arrondis 19"/>
        <xdr:cNvSpPr/>
      </xdr:nvSpPr>
      <xdr:spPr>
        <a:xfrm>
          <a:off x="10485120" y="520446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CREOLE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7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2.xml"/><Relationship Id="rId13" Type="http://schemas.openxmlformats.org/officeDocument/2006/relationships/ctrlProp" Target="../ctrlProps/ctrlProp37.xml"/><Relationship Id="rId18" Type="http://schemas.openxmlformats.org/officeDocument/2006/relationships/ctrlProp" Target="../ctrlProps/ctrlProp42.xml"/><Relationship Id="rId26" Type="http://schemas.openxmlformats.org/officeDocument/2006/relationships/ctrlProp" Target="../ctrlProps/ctrlProp50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45.xml"/><Relationship Id="rId7" Type="http://schemas.openxmlformats.org/officeDocument/2006/relationships/ctrlProp" Target="../ctrlProps/ctrlProp31.xml"/><Relationship Id="rId12" Type="http://schemas.openxmlformats.org/officeDocument/2006/relationships/ctrlProp" Target="../ctrlProps/ctrlProp36.xml"/><Relationship Id="rId17" Type="http://schemas.openxmlformats.org/officeDocument/2006/relationships/ctrlProp" Target="../ctrlProps/ctrlProp41.xml"/><Relationship Id="rId25" Type="http://schemas.openxmlformats.org/officeDocument/2006/relationships/ctrlProp" Target="../ctrlProps/ctrlProp49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40.xml"/><Relationship Id="rId20" Type="http://schemas.openxmlformats.org/officeDocument/2006/relationships/ctrlProp" Target="../ctrlProps/ctrlProp44.xml"/><Relationship Id="rId29" Type="http://schemas.openxmlformats.org/officeDocument/2006/relationships/ctrlProp" Target="../ctrlProps/ctrlProp53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0.xml"/><Relationship Id="rId11" Type="http://schemas.openxmlformats.org/officeDocument/2006/relationships/ctrlProp" Target="../ctrlProps/ctrlProp35.xml"/><Relationship Id="rId24" Type="http://schemas.openxmlformats.org/officeDocument/2006/relationships/ctrlProp" Target="../ctrlProps/ctrlProp48.xml"/><Relationship Id="rId5" Type="http://schemas.openxmlformats.org/officeDocument/2006/relationships/ctrlProp" Target="../ctrlProps/ctrlProp29.xml"/><Relationship Id="rId15" Type="http://schemas.openxmlformats.org/officeDocument/2006/relationships/ctrlProp" Target="../ctrlProps/ctrlProp39.xml"/><Relationship Id="rId23" Type="http://schemas.openxmlformats.org/officeDocument/2006/relationships/ctrlProp" Target="../ctrlProps/ctrlProp47.xml"/><Relationship Id="rId28" Type="http://schemas.openxmlformats.org/officeDocument/2006/relationships/ctrlProp" Target="../ctrlProps/ctrlProp52.xml"/><Relationship Id="rId10" Type="http://schemas.openxmlformats.org/officeDocument/2006/relationships/ctrlProp" Target="../ctrlProps/ctrlProp34.xml"/><Relationship Id="rId19" Type="http://schemas.openxmlformats.org/officeDocument/2006/relationships/ctrlProp" Target="../ctrlProps/ctrlProp43.xml"/><Relationship Id="rId4" Type="http://schemas.openxmlformats.org/officeDocument/2006/relationships/ctrlProp" Target="../ctrlProps/ctrlProp28.xml"/><Relationship Id="rId9" Type="http://schemas.openxmlformats.org/officeDocument/2006/relationships/ctrlProp" Target="../ctrlProps/ctrlProp33.xml"/><Relationship Id="rId14" Type="http://schemas.openxmlformats.org/officeDocument/2006/relationships/ctrlProp" Target="../ctrlProps/ctrlProp38.xml"/><Relationship Id="rId22" Type="http://schemas.openxmlformats.org/officeDocument/2006/relationships/ctrlProp" Target="../ctrlProps/ctrlProp46.xml"/><Relationship Id="rId27" Type="http://schemas.openxmlformats.org/officeDocument/2006/relationships/ctrlProp" Target="../ctrlProps/ctrlProp5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5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D1:D9"/>
  <sheetViews>
    <sheetView workbookViewId="0">
      <selection activeCell="I7" sqref="I7"/>
    </sheetView>
  </sheetViews>
  <sheetFormatPr baseColWidth="10" defaultRowHeight="12.75" x14ac:dyDescent="0.2"/>
  <cols>
    <col min="4" max="4" width="23.85546875" bestFit="1" customWidth="1"/>
  </cols>
  <sheetData>
    <row r="1" spans="4:4" x14ac:dyDescent="0.2">
      <c r="D1" t="s">
        <v>270</v>
      </c>
    </row>
    <row r="2" spans="4:4" x14ac:dyDescent="0.2">
      <c r="D2" t="s">
        <v>14</v>
      </c>
    </row>
    <row r="3" spans="4:4" x14ac:dyDescent="0.2">
      <c r="D3" t="s">
        <v>22</v>
      </c>
    </row>
    <row r="4" spans="4:4" x14ac:dyDescent="0.2">
      <c r="D4" t="s">
        <v>12</v>
      </c>
    </row>
    <row r="5" spans="4:4" x14ac:dyDescent="0.2">
      <c r="D5" t="s">
        <v>11</v>
      </c>
    </row>
    <row r="6" spans="4:4" x14ac:dyDescent="0.2">
      <c r="D6" t="s">
        <v>271</v>
      </c>
    </row>
    <row r="7" spans="4:4" x14ac:dyDescent="0.2">
      <c r="D7" t="s">
        <v>272</v>
      </c>
    </row>
    <row r="8" spans="4:4" x14ac:dyDescent="0.2">
      <c r="D8" t="s">
        <v>51</v>
      </c>
    </row>
    <row r="9" spans="4:4" x14ac:dyDescent="0.2">
      <c r="D9" t="s">
        <v>273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2:P76"/>
  <sheetViews>
    <sheetView showGridLines="0" topLeftCell="A7" zoomScaleNormal="100" workbookViewId="0">
      <selection activeCell="N21" sqref="N21"/>
    </sheetView>
  </sheetViews>
  <sheetFormatPr baseColWidth="10" defaultColWidth="11.42578125" defaultRowHeight="15" x14ac:dyDescent="0.25"/>
  <cols>
    <col min="1" max="1" width="16.140625" style="106" customWidth="1"/>
    <col min="2" max="2" width="5.7109375" style="106" customWidth="1"/>
    <col min="3" max="3" width="28.28515625" style="106" customWidth="1"/>
    <col min="4" max="4" width="3.5703125" style="106" customWidth="1"/>
    <col min="5" max="5" width="14.7109375" style="106" customWidth="1"/>
    <col min="6" max="6" width="3.5703125" style="106" customWidth="1"/>
    <col min="7" max="7" width="14.7109375" style="106" customWidth="1"/>
    <col min="8" max="8" width="3.5703125" style="106" customWidth="1"/>
    <col min="9" max="9" width="14.7109375" style="106" customWidth="1"/>
    <col min="10" max="10" width="3.5703125" style="106" customWidth="1"/>
    <col min="11" max="12" width="14.7109375" style="106" customWidth="1"/>
    <col min="13" max="14" width="11.42578125" style="106"/>
    <col min="15" max="15" width="29.42578125" style="106" customWidth="1"/>
    <col min="16" max="16384" width="11.42578125" style="106"/>
  </cols>
  <sheetData>
    <row r="2" spans="1:12" ht="73.5" customHeight="1" x14ac:dyDescent="0.25"/>
    <row r="4" spans="1:12" ht="26.25" x14ac:dyDescent="0.4">
      <c r="A4" s="281" t="s">
        <v>90</v>
      </c>
      <c r="B4" s="281"/>
      <c r="C4" s="281"/>
      <c r="D4" s="281"/>
      <c r="E4" s="281"/>
      <c r="F4" s="281"/>
      <c r="G4" s="281"/>
      <c r="H4" s="281"/>
      <c r="I4" s="281"/>
      <c r="J4" s="281"/>
      <c r="K4" s="281"/>
      <c r="L4" s="281"/>
    </row>
    <row r="5" spans="1:12" ht="15.75" x14ac:dyDescent="0.25">
      <c r="A5" s="282"/>
      <c r="B5" s="282"/>
      <c r="C5" s="282"/>
      <c r="D5" s="282"/>
      <c r="E5" s="282"/>
      <c r="F5" s="282"/>
      <c r="G5" s="282"/>
      <c r="H5" s="282"/>
      <c r="I5" s="282"/>
      <c r="J5" s="282"/>
      <c r="K5" s="282"/>
      <c r="L5" s="282"/>
    </row>
    <row r="6" spans="1:12" ht="6" customHeight="1" x14ac:dyDescent="0.25"/>
    <row r="7" spans="1:12" ht="21" x14ac:dyDescent="0.35">
      <c r="A7" s="276" t="s">
        <v>91</v>
      </c>
      <c r="B7" s="276"/>
      <c r="C7" s="283">
        <f ca="1">TODAY()</f>
        <v>42928</v>
      </c>
      <c r="D7" s="283"/>
      <c r="E7" s="283"/>
      <c r="F7" s="283"/>
      <c r="G7" s="283"/>
      <c r="H7" s="283"/>
      <c r="I7" s="283"/>
      <c r="J7" s="283"/>
      <c r="K7" s="283"/>
      <c r="L7" s="107"/>
    </row>
    <row r="8" spans="1:12" ht="7.5" customHeight="1" x14ac:dyDescent="0.3">
      <c r="A8" s="182"/>
      <c r="B8" s="109"/>
    </row>
    <row r="9" spans="1:12" ht="21" x14ac:dyDescent="0.35">
      <c r="A9" s="284" t="s">
        <v>92</v>
      </c>
      <c r="B9" s="285"/>
      <c r="C9" s="277" t="s">
        <v>93</v>
      </c>
      <c r="D9" s="277"/>
      <c r="E9" s="277"/>
      <c r="F9" s="286"/>
      <c r="G9" s="277"/>
      <c r="H9" s="277"/>
      <c r="I9" s="277"/>
      <c r="J9" s="277"/>
      <c r="K9" s="277"/>
      <c r="L9" s="110"/>
    </row>
    <row r="10" spans="1:12" ht="7.5" customHeight="1" x14ac:dyDescent="0.3">
      <c r="A10" s="183"/>
      <c r="B10" s="179"/>
      <c r="F10" s="180"/>
    </row>
    <row r="11" spans="1:12" ht="21" x14ac:dyDescent="0.35">
      <c r="A11" s="276" t="s">
        <v>94</v>
      </c>
      <c r="B11" s="276"/>
      <c r="C11" s="277" t="s">
        <v>88</v>
      </c>
      <c r="D11" s="277"/>
      <c r="E11" s="277"/>
      <c r="F11" s="277"/>
      <c r="G11" s="277"/>
      <c r="H11" s="277"/>
      <c r="I11" s="277"/>
      <c r="J11" s="277"/>
      <c r="K11" s="277"/>
      <c r="L11" s="111"/>
    </row>
    <row r="12" spans="1:12" ht="7.5" customHeight="1" x14ac:dyDescent="0.3">
      <c r="A12" s="182"/>
      <c r="B12" s="109"/>
      <c r="C12" s="112"/>
      <c r="D12" s="112"/>
      <c r="E12" s="112"/>
      <c r="F12" s="112"/>
      <c r="G12" s="112"/>
      <c r="H12" s="112"/>
      <c r="I12" s="112"/>
      <c r="J12" s="112"/>
      <c r="K12" s="112"/>
    </row>
    <row r="13" spans="1:12" ht="21" x14ac:dyDescent="0.35">
      <c r="A13" s="276" t="s">
        <v>95</v>
      </c>
      <c r="B13" s="276"/>
      <c r="C13" s="277" t="s">
        <v>96</v>
      </c>
      <c r="D13" s="277"/>
      <c r="E13" s="277"/>
      <c r="F13" s="277"/>
      <c r="G13" s="277"/>
      <c r="H13" s="277"/>
      <c r="I13" s="277"/>
      <c r="J13" s="277"/>
      <c r="K13" s="277"/>
      <c r="L13" s="111"/>
    </row>
    <row r="14" spans="1:12" ht="7.5" customHeight="1" x14ac:dyDescent="0.25"/>
    <row r="15" spans="1:12" ht="18.75" x14ac:dyDescent="0.3">
      <c r="A15" s="113" t="s">
        <v>97</v>
      </c>
    </row>
    <row r="16" spans="1:12" ht="9" customHeight="1" thickBot="1" x14ac:dyDescent="0.3"/>
    <row r="17" spans="1:16" s="117" customFormat="1" ht="22.5" customHeight="1" x14ac:dyDescent="0.25">
      <c r="A17" s="267" t="s">
        <v>98</v>
      </c>
      <c r="B17" s="114"/>
      <c r="C17" s="115" t="s">
        <v>99</v>
      </c>
      <c r="D17" s="116"/>
      <c r="E17" s="278" t="s">
        <v>100</v>
      </c>
      <c r="F17" s="278"/>
      <c r="G17" s="278"/>
      <c r="H17" s="279" t="s">
        <v>101</v>
      </c>
      <c r="I17" s="279"/>
      <c r="J17" s="279"/>
      <c r="K17" s="279"/>
      <c r="L17" s="280"/>
      <c r="O17" s="118"/>
      <c r="P17" s="119"/>
    </row>
    <row r="18" spans="1:16" s="125" customFormat="1" ht="16.899999999999999" customHeight="1" x14ac:dyDescent="0.2">
      <c r="A18" s="268"/>
      <c r="B18" s="120"/>
      <c r="C18" s="121" t="s">
        <v>102</v>
      </c>
      <c r="D18" s="122"/>
      <c r="E18" s="123" t="s">
        <v>103</v>
      </c>
      <c r="F18" s="122"/>
      <c r="G18" s="123"/>
      <c r="H18" s="122"/>
      <c r="I18" s="123" t="s">
        <v>104</v>
      </c>
      <c r="J18" s="122"/>
      <c r="K18" s="123"/>
      <c r="L18" s="124"/>
      <c r="O18" s="126"/>
    </row>
    <row r="19" spans="1:16" s="125" customFormat="1" ht="16.899999999999999" customHeight="1" thickBot="1" x14ac:dyDescent="0.25">
      <c r="A19" s="269"/>
      <c r="B19" s="120"/>
      <c r="C19" s="121"/>
      <c r="D19" s="122"/>
      <c r="E19" s="127" t="s">
        <v>105</v>
      </c>
      <c r="F19" s="122"/>
      <c r="G19" s="123"/>
      <c r="H19" s="122"/>
      <c r="I19" s="127" t="s">
        <v>106</v>
      </c>
      <c r="J19" s="122"/>
      <c r="K19" s="123"/>
      <c r="L19" s="124"/>
      <c r="O19" s="126"/>
    </row>
    <row r="20" spans="1:16" s="117" customFormat="1" ht="22.5" customHeight="1" x14ac:dyDescent="0.2">
      <c r="A20" s="267" t="s">
        <v>107</v>
      </c>
      <c r="B20" s="128"/>
      <c r="C20" s="129" t="s">
        <v>108</v>
      </c>
      <c r="D20" s="130"/>
      <c r="E20" s="270" t="s">
        <v>109</v>
      </c>
      <c r="F20" s="270"/>
      <c r="G20" s="270"/>
      <c r="H20" s="271" t="s">
        <v>110</v>
      </c>
      <c r="I20" s="271"/>
      <c r="J20" s="271"/>
      <c r="K20" s="271"/>
      <c r="L20" s="272"/>
      <c r="O20" s="126"/>
    </row>
    <row r="21" spans="1:16" s="125" customFormat="1" ht="16.899999999999999" customHeight="1" x14ac:dyDescent="0.2">
      <c r="A21" s="268"/>
      <c r="B21" s="120"/>
      <c r="C21" s="121" t="s">
        <v>102</v>
      </c>
      <c r="D21" s="122"/>
      <c r="E21" s="123" t="s">
        <v>103</v>
      </c>
      <c r="F21" s="122"/>
      <c r="G21" s="123"/>
      <c r="H21" s="122"/>
      <c r="I21" s="123" t="s">
        <v>111</v>
      </c>
      <c r="J21" s="122"/>
      <c r="K21" s="123"/>
      <c r="L21" s="124"/>
      <c r="O21" s="126"/>
    </row>
    <row r="22" spans="1:16" s="125" customFormat="1" ht="16.899999999999999" customHeight="1" thickBot="1" x14ac:dyDescent="0.25">
      <c r="A22" s="269"/>
      <c r="B22" s="120"/>
      <c r="C22" s="121"/>
      <c r="D22" s="122"/>
      <c r="E22" s="127" t="s">
        <v>105</v>
      </c>
      <c r="F22" s="122"/>
      <c r="G22" s="123"/>
      <c r="H22" s="122"/>
      <c r="I22" s="127" t="s">
        <v>112</v>
      </c>
      <c r="J22" s="122"/>
      <c r="K22" s="123"/>
      <c r="L22" s="124"/>
      <c r="O22" s="126"/>
    </row>
    <row r="23" spans="1:16" s="117" customFormat="1" ht="22.5" customHeight="1" x14ac:dyDescent="0.2">
      <c r="A23" s="273" t="s">
        <v>107</v>
      </c>
      <c r="B23" s="131"/>
      <c r="C23" s="129" t="s">
        <v>113</v>
      </c>
      <c r="D23" s="130"/>
      <c r="E23" s="270" t="s">
        <v>114</v>
      </c>
      <c r="F23" s="270"/>
      <c r="G23" s="270"/>
      <c r="H23" s="271" t="s">
        <v>115</v>
      </c>
      <c r="I23" s="271"/>
      <c r="J23" s="271"/>
      <c r="K23" s="271"/>
      <c r="L23" s="272"/>
      <c r="O23" s="126"/>
    </row>
    <row r="24" spans="1:16" s="125" customFormat="1" ht="16.899999999999999" customHeight="1" x14ac:dyDescent="0.2">
      <c r="A24" s="274"/>
      <c r="B24" s="132"/>
      <c r="C24" s="121" t="s">
        <v>102</v>
      </c>
      <c r="D24" s="122"/>
      <c r="E24" s="123" t="s">
        <v>116</v>
      </c>
      <c r="F24" s="122"/>
      <c r="G24" s="123"/>
      <c r="H24" s="122"/>
      <c r="I24" s="122"/>
      <c r="J24" s="122"/>
      <c r="K24" s="122"/>
      <c r="L24" s="124"/>
      <c r="O24" s="126"/>
    </row>
    <row r="25" spans="1:16" s="125" customFormat="1" ht="16.899999999999999" customHeight="1" thickBot="1" x14ac:dyDescent="0.25">
      <c r="A25" s="275"/>
      <c r="B25" s="133"/>
      <c r="C25" s="134"/>
      <c r="D25" s="135"/>
      <c r="E25" s="136" t="s">
        <v>117</v>
      </c>
      <c r="F25" s="135"/>
      <c r="G25" s="137"/>
      <c r="H25" s="135"/>
      <c r="I25" s="135"/>
      <c r="J25" s="135"/>
      <c r="K25" s="135"/>
      <c r="L25" s="138"/>
      <c r="O25" s="126"/>
    </row>
    <row r="26" spans="1:16" ht="9.75" customHeight="1" x14ac:dyDescent="0.25"/>
    <row r="27" spans="1:16" ht="18.75" x14ac:dyDescent="0.3">
      <c r="A27" s="113" t="s">
        <v>118</v>
      </c>
      <c r="C27" s="139"/>
    </row>
    <row r="28" spans="1:16" ht="6.75" customHeight="1" x14ac:dyDescent="0.25"/>
    <row r="29" spans="1:16" s="141" customFormat="1" ht="15.75" x14ac:dyDescent="0.25">
      <c r="A29" s="256" t="s">
        <v>119</v>
      </c>
      <c r="B29" s="256"/>
      <c r="C29" s="256"/>
      <c r="D29" s="256"/>
      <c r="E29" s="256" t="s">
        <v>120</v>
      </c>
      <c r="F29" s="256"/>
      <c r="G29" s="256" t="s">
        <v>121</v>
      </c>
      <c r="H29" s="256"/>
      <c r="I29" s="256" t="s">
        <v>122</v>
      </c>
      <c r="J29" s="256"/>
      <c r="K29" s="184" t="s">
        <v>123</v>
      </c>
      <c r="L29" s="184" t="s">
        <v>124</v>
      </c>
    </row>
    <row r="30" spans="1:16" s="117" customFormat="1" ht="30" customHeight="1" x14ac:dyDescent="0.2">
      <c r="A30" s="257"/>
      <c r="B30" s="257"/>
      <c r="C30" s="257"/>
      <c r="D30" s="257"/>
      <c r="E30" s="258"/>
      <c r="F30" s="258"/>
      <c r="G30" s="258"/>
      <c r="H30" s="258"/>
      <c r="I30" s="259">
        <f>G30-E30</f>
        <v>0</v>
      </c>
      <c r="J30" s="259"/>
      <c r="K30" s="142"/>
      <c r="L30" s="142"/>
    </row>
    <row r="31" spans="1:16" s="117" customFormat="1" ht="9.75" customHeight="1" x14ac:dyDescent="0.2">
      <c r="A31" s="143"/>
      <c r="B31" s="143"/>
      <c r="C31" s="143"/>
      <c r="D31" s="143"/>
      <c r="E31" s="144"/>
      <c r="F31" s="144"/>
      <c r="G31" s="144"/>
      <c r="H31" s="144"/>
      <c r="I31" s="185"/>
      <c r="J31" s="185"/>
      <c r="K31" s="146"/>
      <c r="L31" s="146"/>
    </row>
    <row r="32" spans="1:16" x14ac:dyDescent="0.25">
      <c r="A32" s="260" t="s">
        <v>125</v>
      </c>
      <c r="B32" s="260"/>
      <c r="C32" s="260"/>
      <c r="D32" s="260"/>
      <c r="E32" s="260"/>
      <c r="F32" s="260"/>
      <c r="G32" s="260"/>
      <c r="H32" s="260"/>
      <c r="I32" s="260"/>
      <c r="J32" s="260"/>
      <c r="K32" s="260"/>
      <c r="L32" s="260"/>
    </row>
    <row r="33" spans="1:12" s="147" customFormat="1" ht="21" x14ac:dyDescent="0.35">
      <c r="A33" s="261" t="s">
        <v>126</v>
      </c>
      <c r="B33" s="262"/>
      <c r="C33" s="262"/>
      <c r="D33" s="262"/>
      <c r="E33" s="263"/>
      <c r="F33" s="261" t="s">
        <v>127</v>
      </c>
      <c r="G33" s="262"/>
      <c r="H33" s="262"/>
      <c r="I33" s="262"/>
      <c r="J33" s="262"/>
      <c r="K33" s="262"/>
      <c r="L33" s="263"/>
    </row>
    <row r="34" spans="1:12" s="125" customFormat="1" ht="21" customHeight="1" x14ac:dyDescent="0.2">
      <c r="A34" s="120"/>
      <c r="B34" s="253" t="s">
        <v>128</v>
      </c>
      <c r="C34" s="253"/>
      <c r="D34" s="253"/>
      <c r="E34" s="148"/>
      <c r="F34" s="264" t="s">
        <v>129</v>
      </c>
      <c r="G34" s="265"/>
      <c r="H34" s="265"/>
      <c r="I34" s="265"/>
      <c r="J34" s="265"/>
      <c r="K34" s="265"/>
      <c r="L34" s="266"/>
    </row>
    <row r="35" spans="1:12" s="152" customFormat="1" ht="15.75" x14ac:dyDescent="0.25">
      <c r="A35" s="149" t="s">
        <v>130</v>
      </c>
      <c r="B35" s="150"/>
      <c r="C35" s="150"/>
      <c r="D35" s="150"/>
      <c r="E35" s="151"/>
      <c r="F35" s="237" t="s">
        <v>131</v>
      </c>
      <c r="G35" s="238"/>
      <c r="H35" s="238"/>
      <c r="I35" s="238"/>
      <c r="J35" s="238"/>
      <c r="K35" s="238"/>
      <c r="L35" s="239"/>
    </row>
    <row r="36" spans="1:12" s="125" customFormat="1" ht="21" customHeight="1" x14ac:dyDescent="0.2">
      <c r="A36" s="120"/>
      <c r="B36" s="253" t="s">
        <v>132</v>
      </c>
      <c r="C36" s="253"/>
      <c r="D36" s="253"/>
      <c r="E36" s="148"/>
      <c r="F36" s="254" t="s">
        <v>133</v>
      </c>
      <c r="G36" s="255"/>
      <c r="H36" s="122"/>
      <c r="I36" s="153"/>
      <c r="J36" s="122"/>
      <c r="K36" s="122"/>
      <c r="L36" s="148"/>
    </row>
    <row r="37" spans="1:12" s="125" customFormat="1" ht="21" customHeight="1" x14ac:dyDescent="0.2">
      <c r="A37" s="120"/>
      <c r="B37" s="253" t="s">
        <v>134</v>
      </c>
      <c r="C37" s="253"/>
      <c r="D37" s="253"/>
      <c r="E37" s="148"/>
      <c r="F37" s="254" t="s">
        <v>135</v>
      </c>
      <c r="G37" s="255"/>
      <c r="H37" s="122"/>
      <c r="I37" s="154"/>
      <c r="J37" s="154"/>
      <c r="K37" s="154"/>
      <c r="L37" s="148"/>
    </row>
    <row r="38" spans="1:12" s="125" customFormat="1" ht="21" customHeight="1" x14ac:dyDescent="0.2">
      <c r="A38" s="120"/>
      <c r="B38" s="253" t="s">
        <v>136</v>
      </c>
      <c r="C38" s="253"/>
      <c r="D38" s="253"/>
      <c r="E38" s="148"/>
      <c r="F38" s="254" t="s">
        <v>137</v>
      </c>
      <c r="G38" s="255"/>
      <c r="H38" s="122"/>
      <c r="I38" s="155"/>
      <c r="J38" s="156" t="s">
        <v>1</v>
      </c>
      <c r="K38" s="155"/>
      <c r="L38" s="148"/>
    </row>
    <row r="39" spans="1:12" s="152" customFormat="1" ht="15.75" x14ac:dyDescent="0.25">
      <c r="A39" s="237" t="s">
        <v>138</v>
      </c>
      <c r="B39" s="238"/>
      <c r="C39" s="238"/>
      <c r="D39" s="238"/>
      <c r="E39" s="239"/>
      <c r="F39" s="240"/>
      <c r="G39" s="241"/>
      <c r="H39" s="241"/>
      <c r="I39" s="241"/>
      <c r="J39" s="157"/>
      <c r="K39" s="157"/>
      <c r="L39" s="158"/>
    </row>
    <row r="40" spans="1:12" s="152" customFormat="1" ht="15.75" x14ac:dyDescent="0.25">
      <c r="A40" s="237" t="s">
        <v>139</v>
      </c>
      <c r="B40" s="238"/>
      <c r="C40" s="238"/>
      <c r="D40" s="238"/>
      <c r="E40" s="239"/>
      <c r="F40" s="240" t="s">
        <v>140</v>
      </c>
      <c r="G40" s="241"/>
      <c r="H40" s="241"/>
      <c r="I40" s="241"/>
      <c r="J40" s="150"/>
      <c r="K40" s="150"/>
      <c r="L40" s="151"/>
    </row>
    <row r="41" spans="1:12" s="152" customFormat="1" ht="15.75" x14ac:dyDescent="0.25">
      <c r="A41" s="159"/>
      <c r="B41" s="160"/>
      <c r="C41" s="160"/>
      <c r="D41" s="160"/>
      <c r="E41" s="161"/>
      <c r="F41" s="159"/>
      <c r="G41" s="160"/>
      <c r="H41" s="160"/>
      <c r="I41" s="160"/>
      <c r="J41" s="160"/>
      <c r="K41" s="160"/>
      <c r="L41" s="161"/>
    </row>
    <row r="42" spans="1:12" ht="8.25" customHeight="1" x14ac:dyDescent="0.25"/>
    <row r="43" spans="1:12" s="152" customFormat="1" ht="15.75" x14ac:dyDescent="0.25">
      <c r="A43" s="242" t="s">
        <v>141</v>
      </c>
      <c r="B43" s="242"/>
      <c r="C43" s="242"/>
      <c r="D43" s="242"/>
      <c r="E43" s="242"/>
      <c r="F43" s="242"/>
      <c r="G43" s="242"/>
      <c r="H43" s="242"/>
      <c r="I43" s="242"/>
      <c r="J43" s="242"/>
      <c r="K43" s="242"/>
      <c r="L43" s="242"/>
    </row>
    <row r="44" spans="1:12" s="152" customFormat="1" ht="15.75" x14ac:dyDescent="0.25">
      <c r="A44" s="242" t="s">
        <v>142</v>
      </c>
      <c r="B44" s="242"/>
      <c r="C44" s="242"/>
      <c r="D44" s="242"/>
      <c r="E44" s="242"/>
      <c r="F44" s="242"/>
      <c r="G44" s="242"/>
      <c r="H44" s="242"/>
      <c r="I44" s="242"/>
      <c r="J44" s="242"/>
      <c r="K44" s="242"/>
      <c r="L44" s="242"/>
    </row>
    <row r="45" spans="1:12" ht="8.25" customHeight="1" x14ac:dyDescent="0.25"/>
    <row r="46" spans="1:12" ht="24" customHeight="1" x14ac:dyDescent="0.25">
      <c r="A46" s="243" t="s">
        <v>143</v>
      </c>
      <c r="B46" s="244"/>
      <c r="C46" s="162"/>
      <c r="D46" s="162"/>
      <c r="E46" s="163" t="s">
        <v>144</v>
      </c>
      <c r="F46" s="162"/>
      <c r="G46" s="162"/>
      <c r="H46" s="164"/>
      <c r="I46" s="224"/>
      <c r="J46" s="225"/>
      <c r="K46" s="225"/>
      <c r="L46" s="226"/>
    </row>
    <row r="47" spans="1:12" x14ac:dyDescent="0.25">
      <c r="A47" s="165"/>
      <c r="B47" s="166"/>
      <c r="C47" s="166"/>
      <c r="D47" s="166"/>
      <c r="E47" s="166"/>
      <c r="F47" s="166"/>
      <c r="G47" s="166"/>
      <c r="H47" s="167"/>
      <c r="I47" s="245"/>
      <c r="J47" s="246"/>
      <c r="K47" s="246"/>
      <c r="L47" s="247"/>
    </row>
    <row r="48" spans="1:12" ht="15.75" x14ac:dyDescent="0.25">
      <c r="A48" s="168"/>
      <c r="B48" s="166" t="s">
        <v>145</v>
      </c>
      <c r="C48" s="169">
        <f ca="1">TODAY()</f>
        <v>42928</v>
      </c>
      <c r="D48" s="166"/>
      <c r="E48" s="166"/>
      <c r="F48" s="166"/>
      <c r="G48" s="166"/>
      <c r="H48" s="167"/>
      <c r="I48" s="245"/>
      <c r="J48" s="246"/>
      <c r="K48" s="246"/>
      <c r="L48" s="247"/>
    </row>
    <row r="49" spans="1:12" ht="21" customHeight="1" x14ac:dyDescent="0.25">
      <c r="A49" s="168"/>
      <c r="B49" s="166" t="s">
        <v>146</v>
      </c>
      <c r="C49" s="170" t="s">
        <v>67</v>
      </c>
      <c r="D49" s="166"/>
      <c r="E49" s="166"/>
      <c r="F49" s="166"/>
      <c r="G49" s="166"/>
      <c r="H49" s="167"/>
      <c r="I49" s="245"/>
      <c r="J49" s="246"/>
      <c r="K49" s="246"/>
      <c r="L49" s="247"/>
    </row>
    <row r="50" spans="1:12" x14ac:dyDescent="0.25">
      <c r="A50" s="171"/>
      <c r="B50" s="172"/>
      <c r="C50" s="172"/>
      <c r="D50" s="172"/>
      <c r="E50" s="172"/>
      <c r="F50" s="172"/>
      <c r="G50" s="172"/>
      <c r="H50" s="173"/>
      <c r="I50" s="248" t="s">
        <v>147</v>
      </c>
      <c r="J50" s="249"/>
      <c r="K50" s="249"/>
      <c r="L50" s="250"/>
    </row>
    <row r="51" spans="1:12" ht="8.25" customHeight="1" x14ac:dyDescent="0.25"/>
    <row r="52" spans="1:12" s="152" customFormat="1" ht="15.75" x14ac:dyDescent="0.25">
      <c r="A52" s="251" t="s">
        <v>148</v>
      </c>
      <c r="B52" s="251"/>
      <c r="C52" s="251"/>
      <c r="D52" s="251"/>
      <c r="E52" s="251"/>
      <c r="F52" s="251"/>
      <c r="G52" s="251"/>
      <c r="H52" s="251"/>
      <c r="I52" s="251"/>
      <c r="J52" s="251"/>
      <c r="K52" s="251"/>
      <c r="L52" s="251"/>
    </row>
    <row r="53" spans="1:12" ht="8.25" customHeight="1" x14ac:dyDescent="0.25"/>
    <row r="54" spans="1:12" s="117" customFormat="1" ht="21" x14ac:dyDescent="0.2">
      <c r="A54" s="252" t="s">
        <v>149</v>
      </c>
      <c r="B54" s="252"/>
      <c r="C54" s="252"/>
      <c r="D54" s="252"/>
      <c r="E54" s="252"/>
      <c r="F54" s="252"/>
      <c r="G54" s="252"/>
      <c r="H54" s="252"/>
      <c r="I54" s="252"/>
      <c r="J54" s="252"/>
      <c r="K54" s="252"/>
      <c r="L54" s="252"/>
    </row>
    <row r="55" spans="1:12" x14ac:dyDescent="0.25">
      <c r="A55" s="236" t="s">
        <v>150</v>
      </c>
      <c r="B55" s="236"/>
      <c r="C55" s="236"/>
      <c r="D55" s="236"/>
      <c r="E55" s="236"/>
      <c r="F55" s="236"/>
      <c r="G55" s="236"/>
      <c r="H55" s="236"/>
      <c r="I55" s="236"/>
      <c r="J55" s="236"/>
      <c r="K55" s="236"/>
      <c r="L55" s="236"/>
    </row>
    <row r="56" spans="1:12" ht="9" customHeight="1" x14ac:dyDescent="0.25"/>
    <row r="57" spans="1:12" s="112" customFormat="1" ht="29.25" customHeight="1" x14ac:dyDescent="0.25">
      <c r="A57" s="233" t="s">
        <v>151</v>
      </c>
      <c r="B57" s="233"/>
      <c r="C57" s="233"/>
      <c r="D57" s="234" t="s">
        <v>152</v>
      </c>
      <c r="E57" s="235"/>
      <c r="F57" s="234" t="s">
        <v>153</v>
      </c>
      <c r="G57" s="235"/>
      <c r="H57" s="234" t="s">
        <v>154</v>
      </c>
      <c r="I57" s="235"/>
      <c r="J57" s="234" t="s">
        <v>155</v>
      </c>
      <c r="K57" s="235"/>
      <c r="L57" s="186" t="s">
        <v>156</v>
      </c>
    </row>
    <row r="58" spans="1:12" ht="7.5" customHeight="1" x14ac:dyDescent="0.25"/>
    <row r="59" spans="1:12" ht="15" customHeight="1" x14ac:dyDescent="0.25">
      <c r="A59" s="224"/>
      <c r="B59" s="225"/>
      <c r="C59" s="226"/>
      <c r="D59" s="224"/>
      <c r="E59" s="226"/>
      <c r="F59" s="224"/>
      <c r="G59" s="226"/>
      <c r="H59" s="224"/>
      <c r="I59" s="226"/>
      <c r="J59" s="231" t="s">
        <v>59</v>
      </c>
      <c r="K59" s="232"/>
      <c r="L59" s="175" t="s">
        <v>59</v>
      </c>
    </row>
    <row r="60" spans="1:12" x14ac:dyDescent="0.25">
      <c r="A60" s="227"/>
      <c r="B60" s="228"/>
      <c r="C60" s="229"/>
      <c r="D60" s="227"/>
      <c r="E60" s="229"/>
      <c r="F60" s="227"/>
      <c r="G60" s="229"/>
      <c r="H60" s="227"/>
      <c r="I60" s="229"/>
      <c r="J60" s="221" t="s">
        <v>157</v>
      </c>
      <c r="K60" s="222"/>
      <c r="L60" s="176" t="s">
        <v>157</v>
      </c>
    </row>
    <row r="61" spans="1:12" ht="7.5" customHeight="1" x14ac:dyDescent="0.25"/>
    <row r="62" spans="1:12" ht="15.75" x14ac:dyDescent="0.25">
      <c r="A62" s="152" t="s">
        <v>158</v>
      </c>
    </row>
    <row r="63" spans="1:12" x14ac:dyDescent="0.25">
      <c r="A63" s="106" t="s">
        <v>159</v>
      </c>
    </row>
    <row r="64" spans="1:12" x14ac:dyDescent="0.25">
      <c r="A64" s="106" t="s">
        <v>160</v>
      </c>
    </row>
    <row r="65" spans="1:12" x14ac:dyDescent="0.25">
      <c r="A65" s="177" t="s">
        <v>161</v>
      </c>
      <c r="B65" s="220"/>
      <c r="C65" s="220"/>
      <c r="E65" s="177" t="s">
        <v>162</v>
      </c>
      <c r="F65" s="220"/>
      <c r="G65" s="220"/>
      <c r="H65" s="106" t="s">
        <v>163</v>
      </c>
      <c r="I65" s="220"/>
      <c r="J65" s="220"/>
      <c r="K65" s="220"/>
    </row>
    <row r="66" spans="1:12" ht="7.5" customHeight="1" x14ac:dyDescent="0.25"/>
    <row r="67" spans="1:12" ht="15.75" x14ac:dyDescent="0.25">
      <c r="A67" s="152" t="s">
        <v>164</v>
      </c>
    </row>
    <row r="68" spans="1:12" x14ac:dyDescent="0.25">
      <c r="A68" s="106" t="s">
        <v>165</v>
      </c>
    </row>
    <row r="69" spans="1:12" ht="7.5" customHeight="1" x14ac:dyDescent="0.25"/>
    <row r="70" spans="1:12" ht="20.25" customHeight="1" x14ac:dyDescent="0.25">
      <c r="A70" s="223" t="s">
        <v>166</v>
      </c>
      <c r="B70" s="223"/>
      <c r="C70" s="223"/>
      <c r="D70" s="223"/>
      <c r="E70" s="223"/>
      <c r="F70" s="224"/>
      <c r="G70" s="225"/>
      <c r="H70" s="225"/>
      <c r="I70" s="225"/>
      <c r="J70" s="225"/>
      <c r="K70" s="225"/>
      <c r="L70" s="226"/>
    </row>
    <row r="71" spans="1:12" ht="30.75" customHeight="1" x14ac:dyDescent="0.25">
      <c r="A71" s="230" t="s">
        <v>167</v>
      </c>
      <c r="B71" s="230"/>
      <c r="C71" s="230"/>
      <c r="D71" s="230"/>
      <c r="E71" s="230"/>
      <c r="F71" s="227"/>
      <c r="G71" s="228"/>
      <c r="H71" s="228"/>
      <c r="I71" s="228"/>
      <c r="J71" s="228"/>
      <c r="K71" s="228"/>
      <c r="L71" s="229"/>
    </row>
    <row r="76" spans="1:12" x14ac:dyDescent="0.25">
      <c r="A76" s="219"/>
      <c r="B76" s="220"/>
      <c r="C76" s="220"/>
      <c r="D76" s="220"/>
      <c r="E76" s="220"/>
      <c r="F76" s="220"/>
      <c r="G76" s="220"/>
      <c r="H76" s="220"/>
      <c r="I76" s="220"/>
      <c r="J76" s="220"/>
      <c r="K76" s="220"/>
      <c r="L76" s="220"/>
    </row>
  </sheetData>
  <mergeCells count="69">
    <mergeCell ref="A4:L4"/>
    <mergeCell ref="A5:L5"/>
    <mergeCell ref="A7:B7"/>
    <mergeCell ref="C7:K7"/>
    <mergeCell ref="A9:B9"/>
    <mergeCell ref="C9:K9"/>
    <mergeCell ref="A11:B11"/>
    <mergeCell ref="C11:K11"/>
    <mergeCell ref="A13:B13"/>
    <mergeCell ref="C13:K13"/>
    <mergeCell ref="A17:A19"/>
    <mergeCell ref="E17:G17"/>
    <mergeCell ref="H17:L17"/>
    <mergeCell ref="A20:A22"/>
    <mergeCell ref="E20:G20"/>
    <mergeCell ref="H20:L20"/>
    <mergeCell ref="A23:A25"/>
    <mergeCell ref="E23:G23"/>
    <mergeCell ref="H23:L23"/>
    <mergeCell ref="F35:L35"/>
    <mergeCell ref="A29:D29"/>
    <mergeCell ref="E29:F29"/>
    <mergeCell ref="G29:H29"/>
    <mergeCell ref="I29:J29"/>
    <mergeCell ref="A30:D30"/>
    <mergeCell ref="E30:F30"/>
    <mergeCell ref="G30:H30"/>
    <mergeCell ref="I30:J30"/>
    <mergeCell ref="A32:L32"/>
    <mergeCell ref="A33:E33"/>
    <mergeCell ref="F33:L33"/>
    <mergeCell ref="B34:D34"/>
    <mergeCell ref="F34:L34"/>
    <mergeCell ref="B36:D36"/>
    <mergeCell ref="F36:G36"/>
    <mergeCell ref="B37:D37"/>
    <mergeCell ref="F37:G37"/>
    <mergeCell ref="B38:D38"/>
    <mergeCell ref="F38:G38"/>
    <mergeCell ref="A55:L55"/>
    <mergeCell ref="A39:E39"/>
    <mergeCell ref="F39:I39"/>
    <mergeCell ref="A40:E40"/>
    <mergeCell ref="F40:I40"/>
    <mergeCell ref="A43:L43"/>
    <mergeCell ref="A44:L44"/>
    <mergeCell ref="A46:B46"/>
    <mergeCell ref="I46:L49"/>
    <mergeCell ref="I50:L50"/>
    <mergeCell ref="A52:L52"/>
    <mergeCell ref="A54:L54"/>
    <mergeCell ref="A57:C57"/>
    <mergeCell ref="D57:E57"/>
    <mergeCell ref="F57:G57"/>
    <mergeCell ref="H57:I57"/>
    <mergeCell ref="J57:K57"/>
    <mergeCell ref="A76:L76"/>
    <mergeCell ref="J60:K60"/>
    <mergeCell ref="B65:C65"/>
    <mergeCell ref="F65:G65"/>
    <mergeCell ref="I65:K65"/>
    <mergeCell ref="A70:E70"/>
    <mergeCell ref="F70:L71"/>
    <mergeCell ref="A71:E71"/>
    <mergeCell ref="A59:C60"/>
    <mergeCell ref="D59:E60"/>
    <mergeCell ref="F59:G60"/>
    <mergeCell ref="H59:I60"/>
    <mergeCell ref="J59:K59"/>
  </mergeCells>
  <dataValidations count="1">
    <dataValidation type="list" errorStyle="information" allowBlank="1" showInputMessage="1" showErrorMessage="1" sqref="A30:D31">
      <formula1>$O$17:$O$37</formula1>
    </dataValidation>
  </dataValidations>
  <printOptions horizontalCentered="1" verticalCentered="1"/>
  <pageMargins left="0" right="0" top="0" bottom="0" header="0.31496062992125984" footer="0.31496062992125984"/>
  <pageSetup paperSize="9" scale="7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60961" r:id="rId4" name="Check Box 1">
              <controlPr defaultSize="0" autoFill="0" autoLine="0" autoPict="0">
                <anchor moveWithCells="1">
                  <from>
                    <xdr:col>1</xdr:col>
                    <xdr:colOff>95250</xdr:colOff>
                    <xdr:row>16</xdr:row>
                    <xdr:rowOff>0</xdr:rowOff>
                  </from>
                  <to>
                    <xdr:col>2</xdr:col>
                    <xdr:colOff>19050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2" r:id="rId5" name="Check Box 2">
              <controlPr defaultSize="0" autoFill="0" autoLine="0" autoPict="0">
                <anchor moveWithCells="1">
                  <from>
                    <xdr:col>1</xdr:col>
                    <xdr:colOff>95250</xdr:colOff>
                    <xdr:row>22</xdr:row>
                    <xdr:rowOff>0</xdr:rowOff>
                  </from>
                  <to>
                    <xdr:col>2</xdr:col>
                    <xdr:colOff>19050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3" r:id="rId6" name="Check Box 3">
              <controlPr defaultSize="0" autoFill="0" autoLine="0" autoPict="0">
                <anchor moveWithCells="1">
                  <from>
                    <xdr:col>1</xdr:col>
                    <xdr:colOff>95250</xdr:colOff>
                    <xdr:row>19</xdr:row>
                    <xdr:rowOff>0</xdr:rowOff>
                  </from>
                  <to>
                    <xdr:col>2</xdr:col>
                    <xdr:colOff>19050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4" r:id="rId7" name="Check Box 4">
              <controlPr defaultSize="0" autoFill="0" autoLine="0" autoPict="0">
                <anchor moveWithCells="1">
                  <from>
                    <xdr:col>3</xdr:col>
                    <xdr:colOff>0</xdr:colOff>
                    <xdr:row>17</xdr:row>
                    <xdr:rowOff>9525</xdr:rowOff>
                  </from>
                  <to>
                    <xdr:col>4</xdr:col>
                    <xdr:colOff>66675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5" r:id="rId8" name="Check Box 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9525</xdr:rowOff>
                  </from>
                  <to>
                    <xdr:col>4</xdr:col>
                    <xdr:colOff>66675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6" r:id="rId9" name="Check Box 6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9525</xdr:rowOff>
                  </from>
                  <to>
                    <xdr:col>4</xdr:col>
                    <xdr:colOff>66675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7" r:id="rId10" name="Check Box 7">
              <controlPr defaultSize="0" autoFill="0" autoLine="0" autoPict="0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4</xdr:col>
                    <xdr:colOff>66675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8" r:id="rId11" name="Check Box 8">
              <controlPr defaultSize="0" autoFill="0" autoLine="0" autoPict="0">
                <anchor moveWithCells="1">
                  <from>
                    <xdr:col>6</xdr:col>
                    <xdr:colOff>971550</xdr:colOff>
                    <xdr:row>17</xdr:row>
                    <xdr:rowOff>9525</xdr:rowOff>
                  </from>
                  <to>
                    <xdr:col>8</xdr:col>
                    <xdr:colOff>57150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9" r:id="rId12" name="Check Box 9">
              <controlPr defaultSize="0" autoFill="0" autoLine="0" autoPict="0">
                <anchor moveWithCells="1">
                  <from>
                    <xdr:col>6</xdr:col>
                    <xdr:colOff>971550</xdr:colOff>
                    <xdr:row>20</xdr:row>
                    <xdr:rowOff>9525</xdr:rowOff>
                  </from>
                  <to>
                    <xdr:col>8</xdr:col>
                    <xdr:colOff>57150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0" r:id="rId13" name="Check Box 10">
              <controlPr defaultSize="0" autoFill="0" autoLine="0" autoPict="0">
                <anchor moveWithCells="1">
                  <from>
                    <xdr:col>11</xdr:col>
                    <xdr:colOff>409575</xdr:colOff>
                    <xdr:row>29</xdr:row>
                    <xdr:rowOff>85725</xdr:rowOff>
                  </from>
                  <to>
                    <xdr:col>11</xdr:col>
                    <xdr:colOff>714375</xdr:colOff>
                    <xdr:row>29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1" r:id="rId14" name="Check Box 11">
              <controlPr defaultSize="0" autoFill="0" autoLine="0" autoPict="0">
                <anchor moveWithCells="1">
                  <from>
                    <xdr:col>0</xdr:col>
                    <xdr:colOff>552450</xdr:colOff>
                    <xdr:row>33</xdr:row>
                    <xdr:rowOff>0</xdr:rowOff>
                  </from>
                  <to>
                    <xdr:col>0</xdr:col>
                    <xdr:colOff>857250</xdr:colOff>
                    <xdr:row>33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2" r:id="rId15" name="Check Box 12">
              <controlPr defaultSize="0" autoFill="0" autoLine="0" autoPict="0">
                <anchor moveWithCells="1">
                  <from>
                    <xdr:col>0</xdr:col>
                    <xdr:colOff>561975</xdr:colOff>
                    <xdr:row>35</xdr:row>
                    <xdr:rowOff>0</xdr:rowOff>
                  </from>
                  <to>
                    <xdr:col>0</xdr:col>
                    <xdr:colOff>866775</xdr:colOff>
                    <xdr:row>35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3" r:id="rId16" name="Check Box 13">
              <controlPr defaultSize="0" autoFill="0" autoLine="0" autoPict="0">
                <anchor moveWithCells="1">
                  <from>
                    <xdr:col>0</xdr:col>
                    <xdr:colOff>561975</xdr:colOff>
                    <xdr:row>36</xdr:row>
                    <xdr:rowOff>0</xdr:rowOff>
                  </from>
                  <to>
                    <xdr:col>0</xdr:col>
                    <xdr:colOff>866775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4" r:id="rId17" name="Check Box 14">
              <controlPr defaultSize="0" autoFill="0" autoLine="0" autoPict="0">
                <anchor moveWithCells="1">
                  <from>
                    <xdr:col>9</xdr:col>
                    <xdr:colOff>76200</xdr:colOff>
                    <xdr:row>57</xdr:row>
                    <xdr:rowOff>66675</xdr:rowOff>
                  </from>
                  <to>
                    <xdr:col>10</xdr:col>
                    <xdr:colOff>142875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5" r:id="rId18" name="Check Box 15">
              <controlPr defaultSize="0" autoFill="0" autoLine="0" autoPict="0">
                <anchor moveWithCells="1">
                  <from>
                    <xdr:col>11</xdr:col>
                    <xdr:colOff>76200</xdr:colOff>
                    <xdr:row>59</xdr:row>
                    <xdr:rowOff>0</xdr:rowOff>
                  </from>
                  <to>
                    <xdr:col>11</xdr:col>
                    <xdr:colOff>381000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6" r:id="rId19" name="Check Box 16">
              <controlPr defaultSize="0" autoFill="0" autoLine="0" autoPict="0">
                <anchor moveWithCells="1">
                  <from>
                    <xdr:col>9</xdr:col>
                    <xdr:colOff>76200</xdr:colOff>
                    <xdr:row>58</xdr:row>
                    <xdr:rowOff>171450</xdr:rowOff>
                  </from>
                  <to>
                    <xdr:col>10</xdr:col>
                    <xdr:colOff>142875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7" r:id="rId20" name="Check Box 17">
              <controlPr defaultSize="0" autoFill="0" autoLine="0" autoPict="0">
                <anchor moveWithCells="1">
                  <from>
                    <xdr:col>11</xdr:col>
                    <xdr:colOff>76200</xdr:colOff>
                    <xdr:row>58</xdr:row>
                    <xdr:rowOff>9525</xdr:rowOff>
                  </from>
                  <to>
                    <xdr:col>11</xdr:col>
                    <xdr:colOff>381000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8" r:id="rId21" name="Check Box 18">
              <controlPr defaultSize="0" autoFill="0" autoLine="0" autoPict="0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4</xdr:col>
                    <xdr:colOff>66675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9" r:id="rId22" name="Check Box 19">
              <controlPr defaultSize="0" autoFill="0" autoLine="0" autoPict="0">
                <anchor moveWithCells="1">
                  <from>
                    <xdr:col>1</xdr:col>
                    <xdr:colOff>95250</xdr:colOff>
                    <xdr:row>19</xdr:row>
                    <xdr:rowOff>0</xdr:rowOff>
                  </from>
                  <to>
                    <xdr:col>2</xdr:col>
                    <xdr:colOff>19050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0" r:id="rId23" name="Check Box 20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9525</xdr:rowOff>
                  </from>
                  <to>
                    <xdr:col>4</xdr:col>
                    <xdr:colOff>66675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1" r:id="rId24" name="Check Box 21">
              <controlPr defaultSize="0" autoFill="0" autoLine="0" autoPict="0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4</xdr:col>
                    <xdr:colOff>66675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2" r:id="rId25" name="Check Box 22">
              <controlPr defaultSize="0" autoFill="0" autoLine="0" autoPict="0">
                <anchor moveWithCells="1">
                  <from>
                    <xdr:col>6</xdr:col>
                    <xdr:colOff>971550</xdr:colOff>
                    <xdr:row>21</xdr:row>
                    <xdr:rowOff>0</xdr:rowOff>
                  </from>
                  <to>
                    <xdr:col>8</xdr:col>
                    <xdr:colOff>38100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3" r:id="rId26" name="Check Box 23">
              <controlPr defaultSize="0" autoFill="0" autoLine="0" autoPict="0">
                <anchor moveWithCells="1">
                  <from>
                    <xdr:col>6</xdr:col>
                    <xdr:colOff>971550</xdr:colOff>
                    <xdr:row>20</xdr:row>
                    <xdr:rowOff>9525</xdr:rowOff>
                  </from>
                  <to>
                    <xdr:col>8</xdr:col>
                    <xdr:colOff>57150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4" r:id="rId27" name="Check Box 24">
              <controlPr defaultSize="0" autoFill="0" autoLine="0" autoPict="0">
                <anchor moveWithCells="1">
                  <from>
                    <xdr:col>1</xdr:col>
                    <xdr:colOff>95250</xdr:colOff>
                    <xdr:row>22</xdr:row>
                    <xdr:rowOff>0</xdr:rowOff>
                  </from>
                  <to>
                    <xdr:col>2</xdr:col>
                    <xdr:colOff>19050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5" r:id="rId28" name="Check Box 2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9525</xdr:rowOff>
                  </from>
                  <to>
                    <xdr:col>4</xdr:col>
                    <xdr:colOff>66675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6" r:id="rId29" name="Check Box 26">
              <controlPr defaultSize="0" autoFill="0" autoLine="0" autoPict="0">
                <anchor moveWithCells="1">
                  <from>
                    <xdr:col>6</xdr:col>
                    <xdr:colOff>971550</xdr:colOff>
                    <xdr:row>18</xdr:row>
                    <xdr:rowOff>0</xdr:rowOff>
                  </from>
                  <to>
                    <xdr:col>8</xdr:col>
                    <xdr:colOff>38100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9">
    <tabColor rgb="FF602000"/>
  </sheetPr>
  <dimension ref="A1:AJ55"/>
  <sheetViews>
    <sheetView showGridLines="0" showZeros="0" workbookViewId="0">
      <selection activeCell="T21" sqref="T21"/>
    </sheetView>
  </sheetViews>
  <sheetFormatPr baseColWidth="10" defaultRowHeight="12.75" x14ac:dyDescent="0.2"/>
  <cols>
    <col min="1" max="1" width="10" style="1" bestFit="1" customWidth="1"/>
    <col min="2" max="2" width="9.7109375" style="1" customWidth="1"/>
    <col min="3" max="3" width="7.7109375" style="1" customWidth="1"/>
    <col min="4" max="5" width="12.7109375" style="1" customWidth="1"/>
    <col min="6" max="6" width="9.5703125" style="1" customWidth="1"/>
    <col min="7" max="7" width="7.7109375" style="1" customWidth="1"/>
    <col min="8" max="8" width="10.28515625" style="1" customWidth="1"/>
    <col min="9" max="9" width="9" style="1" customWidth="1"/>
    <col min="10" max="10" width="7" style="1" customWidth="1"/>
    <col min="11" max="11" width="6.7109375" style="1" customWidth="1"/>
    <col min="12" max="12" width="4" style="1" customWidth="1"/>
    <col min="13" max="13" width="15.85546875" style="1" customWidth="1"/>
    <col min="14" max="14" width="12.5703125" customWidth="1"/>
    <col min="15" max="15" width="13.140625" style="1" customWidth="1"/>
    <col min="16" max="17" width="10.7109375" customWidth="1"/>
    <col min="18" max="18" width="8.7109375" customWidth="1"/>
    <col min="19" max="19" width="5.7109375" customWidth="1"/>
    <col min="20" max="20" width="5.7109375" style="1" customWidth="1"/>
    <col min="21" max="21" width="11.7109375" customWidth="1"/>
    <col min="22" max="22" width="21.85546875" customWidth="1"/>
    <col min="23" max="23" width="26.7109375" customWidth="1"/>
    <col min="24" max="24" width="15.7109375" customWidth="1"/>
    <col min="25" max="31" width="5.7109375" customWidth="1"/>
    <col min="32" max="32" width="15.7109375" customWidth="1"/>
    <col min="33" max="36" width="11.5703125" customWidth="1"/>
  </cols>
  <sheetData>
    <row r="1" spans="1:36" ht="39.75" customHeight="1" x14ac:dyDescent="0.3">
      <c r="M1" s="101" t="str">
        <f>IF(OR($B$9="",$M$9=""),"",TEXT($B$9,"mm mmm jj")&amp;" "&amp;O2)</f>
        <v>07 juil 12 XX</v>
      </c>
      <c r="O1" s="85"/>
      <c r="Q1" s="104"/>
    </row>
    <row r="2" spans="1:36" ht="27.75" customHeight="1" x14ac:dyDescent="0.2">
      <c r="A2" s="288" t="s">
        <v>0</v>
      </c>
      <c r="B2" s="288"/>
      <c r="C2" s="288"/>
      <c r="D2" s="288"/>
      <c r="E2" s="288" t="str">
        <f>D9</f>
        <v>FDF</v>
      </c>
      <c r="F2" s="288"/>
      <c r="G2" s="216" t="s">
        <v>1</v>
      </c>
      <c r="H2" s="289" t="str">
        <f>E9</f>
        <v>CAYENNE</v>
      </c>
      <c r="I2" s="289"/>
      <c r="J2" s="289"/>
      <c r="K2" s="216"/>
      <c r="L2" s="216"/>
      <c r="M2" s="2"/>
      <c r="N2" s="2"/>
      <c r="O2" s="103" t="str">
        <f>LEFT(A4)&amp;IFERROR(MID(A4,SEARCH("-",A4)+1,1),"")&amp;MID(A4,SEARCH(" ",A4)+1,1)</f>
        <v>XX</v>
      </c>
      <c r="P2" s="90" t="str">
        <f>TEXT(B9,"jj mmm")&amp;" "&amp;LEFT(A4)&amp;MID(A4,SEARCH(" ",A4)+1,1)</f>
        <v>12 juil XX</v>
      </c>
      <c r="Q2" s="95"/>
      <c r="R2" s="86"/>
    </row>
    <row r="3" spans="1:36" ht="27.75" customHeight="1" thickBot="1" x14ac:dyDescent="0.25">
      <c r="A3" s="290">
        <f>B9</f>
        <v>42928</v>
      </c>
      <c r="B3" s="290"/>
      <c r="C3" s="290"/>
      <c r="D3" s="290"/>
      <c r="E3" s="290"/>
      <c r="F3" s="290"/>
      <c r="G3" s="290"/>
      <c r="H3" s="290"/>
      <c r="I3" s="290"/>
      <c r="J3" s="290"/>
      <c r="K3" s="217"/>
      <c r="L3" s="216"/>
      <c r="M3" s="2"/>
      <c r="N3" s="2"/>
      <c r="O3" s="2"/>
    </row>
    <row r="4" spans="1:36" ht="27.75" customHeight="1" thickBot="1" x14ac:dyDescent="0.25">
      <c r="A4" s="291" t="str">
        <f>IF(M9="","",IF(ISNA(VLOOKUP(M9,AG9:AH30,2,FALSE)),M9,VLOOKUP(M9,AG9:AH30,2,0)))</f>
        <v>X X</v>
      </c>
      <c r="B4" s="291"/>
      <c r="C4" s="291"/>
      <c r="D4" s="291"/>
      <c r="E4" s="291"/>
      <c r="F4" s="291"/>
      <c r="G4" s="291"/>
      <c r="H4" s="291"/>
      <c r="I4" s="291"/>
      <c r="J4" s="291"/>
      <c r="K4" s="218"/>
      <c r="L4" s="216"/>
      <c r="M4" s="89" t="s">
        <v>84</v>
      </c>
      <c r="N4" s="88" t="s">
        <v>19</v>
      </c>
      <c r="O4" s="91"/>
      <c r="V4" s="187" t="str">
        <f>IF(A4="","",LEFT(A4,SEARCH(" ",A4,1)-1))</f>
        <v>X</v>
      </c>
      <c r="W4" s="187" t="str">
        <f>IF(A4="","",MID(A4,SEARCH(" ",A4,1)+1,LEN(A4)))</f>
        <v>X</v>
      </c>
    </row>
    <row r="5" spans="1:36" ht="19.149999999999999" hidden="1" customHeight="1" thickBot="1" x14ac:dyDescent="0.25">
      <c r="A5" s="287"/>
      <c r="B5" s="287"/>
      <c r="C5" s="287"/>
      <c r="D5" s="287"/>
      <c r="E5" s="287"/>
      <c r="F5" s="287"/>
      <c r="G5" s="287"/>
      <c r="H5" s="287"/>
      <c r="I5" s="287"/>
      <c r="J5" s="287"/>
      <c r="K5" s="218"/>
      <c r="L5" s="216"/>
      <c r="M5" s="92"/>
      <c r="N5" s="92"/>
      <c r="O5" s="93"/>
    </row>
    <row r="6" spans="1:36" ht="31.5" customHeight="1" thickBot="1" x14ac:dyDescent="0.25">
      <c r="F6" s="292"/>
      <c r="G6" s="292"/>
      <c r="H6" s="292"/>
      <c r="I6" s="292"/>
      <c r="J6" s="292"/>
      <c r="L6" s="3"/>
      <c r="M6" s="94" t="s">
        <v>86</v>
      </c>
      <c r="N6" s="293" t="str">
        <f>IF(M9="","",VLOOKUP(M9,V9:W40,2,0))</f>
        <v>xx@xx.com</v>
      </c>
      <c r="O6" s="294"/>
    </row>
    <row r="7" spans="1:36" ht="20.100000000000001" customHeight="1" thickBot="1" x14ac:dyDescent="0.25">
      <c r="A7" s="295" t="s">
        <v>2</v>
      </c>
      <c r="B7" s="296"/>
      <c r="C7" s="296"/>
      <c r="D7" s="296"/>
      <c r="E7" s="296"/>
      <c r="F7" s="296"/>
      <c r="G7" s="296"/>
      <c r="H7" s="296"/>
      <c r="I7" s="296"/>
      <c r="J7" s="297"/>
      <c r="K7" s="4"/>
      <c r="L7" s="4"/>
      <c r="M7" s="298"/>
      <c r="N7" s="298"/>
      <c r="O7" s="298"/>
      <c r="P7" s="97"/>
    </row>
    <row r="8" spans="1:36" s="10" customFormat="1" ht="25.5" x14ac:dyDescent="0.2">
      <c r="A8" s="299" t="s">
        <v>3</v>
      </c>
      <c r="B8" s="300"/>
      <c r="C8" s="300"/>
      <c r="D8" s="300"/>
      <c r="E8" s="300" t="s">
        <v>4</v>
      </c>
      <c r="F8" s="300"/>
      <c r="G8" s="300"/>
      <c r="H8" s="5" t="s">
        <v>5</v>
      </c>
      <c r="I8" s="215" t="s">
        <v>6</v>
      </c>
      <c r="J8" s="6" t="s">
        <v>7</v>
      </c>
      <c r="K8" s="7"/>
      <c r="L8" s="7"/>
      <c r="M8" s="76" t="s">
        <v>8</v>
      </c>
      <c r="N8" s="8" t="s">
        <v>9</v>
      </c>
      <c r="O8" s="9" t="s">
        <v>10</v>
      </c>
      <c r="P8" s="23"/>
      <c r="T8" s="11"/>
    </row>
    <row r="9" spans="1:36" s="23" customFormat="1" ht="19.899999999999999" customHeight="1" x14ac:dyDescent="0.2">
      <c r="A9" s="12">
        <f t="shared" ref="A9:A20" si="0">B9</f>
        <v>42928</v>
      </c>
      <c r="B9" s="96">
        <v>42928</v>
      </c>
      <c r="C9" s="14" t="s">
        <v>268</v>
      </c>
      <c r="D9" s="15" t="s">
        <v>14</v>
      </c>
      <c r="E9" s="181" t="s">
        <v>12</v>
      </c>
      <c r="F9" s="96">
        <f>IF(B9="","",IF(AND(OR(D9="FDF",D9="PTP"),OR(E9="ORLY",E9="ROISSY CDG")),B9+1,B9))</f>
        <v>42928</v>
      </c>
      <c r="G9" s="181"/>
      <c r="H9" s="16"/>
      <c r="I9" s="17"/>
      <c r="J9" s="18" t="str">
        <f>IF(B9="","",IF(OR(D9="ORLY",D9="ROISSY CDG",E9="ORLY",E9="ROISSY CDG"),"!!","ECO"))</f>
        <v>ECO</v>
      </c>
      <c r="K9" s="98">
        <v>42818</v>
      </c>
      <c r="L9" s="19"/>
      <c r="M9" s="20" t="s">
        <v>261</v>
      </c>
      <c r="N9" s="21"/>
      <c r="O9" s="22">
        <f>IF($H$9=0,0,"!!")</f>
        <v>0</v>
      </c>
      <c r="S9" s="24" t="s">
        <v>14</v>
      </c>
      <c r="T9" s="25" t="s">
        <v>15</v>
      </c>
      <c r="U9" s="25" t="s">
        <v>16</v>
      </c>
      <c r="V9" s="100" t="s">
        <v>261</v>
      </c>
      <c r="W9" t="s">
        <v>263</v>
      </c>
      <c r="X9" s="26" t="s">
        <v>17</v>
      </c>
      <c r="Y9" s="26" t="s">
        <v>18</v>
      </c>
      <c r="Z9" s="25" t="s">
        <v>19</v>
      </c>
      <c r="AA9" s="27" t="s">
        <v>20</v>
      </c>
      <c r="AB9" s="28" t="s">
        <v>21</v>
      </c>
      <c r="AE9" s="29" t="s">
        <v>89</v>
      </c>
      <c r="AG9" s="100" t="s">
        <v>265</v>
      </c>
      <c r="AH9" s="23" t="s">
        <v>265</v>
      </c>
      <c r="AI9" s="10"/>
      <c r="AJ9" s="10"/>
    </row>
    <row r="10" spans="1:36" s="23" customFormat="1" ht="19.899999999999999" customHeight="1" x14ac:dyDescent="0.2">
      <c r="A10" s="12">
        <f t="shared" si="0"/>
        <v>42936</v>
      </c>
      <c r="B10" s="96">
        <v>42936</v>
      </c>
      <c r="C10" s="14" t="s">
        <v>269</v>
      </c>
      <c r="D10" s="15" t="s">
        <v>12</v>
      </c>
      <c r="E10" s="181" t="s">
        <v>22</v>
      </c>
      <c r="F10" s="96">
        <f t="shared" ref="F10:F18" si="1">IF(B10="","",IF(AND(OR(D10="FDF",D10="PTP"),OR(E10="ORLY",E10="ROISSY CDG")),B10+1,B10))</f>
        <v>42936</v>
      </c>
      <c r="G10" s="181"/>
      <c r="H10" s="16"/>
      <c r="I10" s="17"/>
      <c r="J10" s="18" t="str">
        <f t="shared" ref="J10:J18" si="2">IF(B10="","",IF(OR(D10="ORLY",D10="ROISSY CDG",E10="ORLY",E10="ROISSY CDG"),"!!","ECO"))</f>
        <v>ECO</v>
      </c>
      <c r="K10" s="7"/>
      <c r="L10" s="19"/>
      <c r="M10" s="20"/>
      <c r="N10" s="21"/>
      <c r="O10" s="22"/>
      <c r="P10" s="102"/>
      <c r="S10" s="24" t="s">
        <v>22</v>
      </c>
      <c r="T10" s="25" t="s">
        <v>13</v>
      </c>
      <c r="U10" s="25" t="s">
        <v>23</v>
      </c>
      <c r="V10" s="100" t="s">
        <v>262</v>
      </c>
      <c r="W10" t="s">
        <v>264</v>
      </c>
      <c r="X10" s="26" t="s">
        <v>174</v>
      </c>
      <c r="Y10" s="26" t="s">
        <v>174</v>
      </c>
      <c r="AA10" s="27" t="s">
        <v>26</v>
      </c>
      <c r="AB10" s="28" t="s">
        <v>27</v>
      </c>
      <c r="AE10" s="29" t="s">
        <v>267</v>
      </c>
      <c r="AG10" s="100" t="s">
        <v>266</v>
      </c>
      <c r="AH10" s="23" t="s">
        <v>266</v>
      </c>
    </row>
    <row r="11" spans="1:36" s="23" customFormat="1" ht="19.899999999999999" customHeight="1" x14ac:dyDescent="0.2">
      <c r="A11" s="12">
        <f t="shared" si="0"/>
        <v>0</v>
      </c>
      <c r="B11" s="30"/>
      <c r="C11" s="31"/>
      <c r="D11" s="32"/>
      <c r="E11" s="30"/>
      <c r="F11" s="96" t="str">
        <f t="shared" si="1"/>
        <v/>
      </c>
      <c r="G11" s="33"/>
      <c r="H11" s="181"/>
      <c r="I11" s="34"/>
      <c r="J11" s="18" t="str">
        <f t="shared" si="2"/>
        <v/>
      </c>
      <c r="K11" s="7"/>
      <c r="L11" s="19"/>
      <c r="M11" s="20"/>
      <c r="N11" s="21"/>
      <c r="O11" s="22"/>
      <c r="S11" s="24" t="s">
        <v>11</v>
      </c>
      <c r="T11" s="25" t="s">
        <v>28</v>
      </c>
      <c r="U11" s="25" t="s">
        <v>29</v>
      </c>
      <c r="V11" s="100"/>
      <c r="X11" s="26" t="s">
        <v>24</v>
      </c>
      <c r="Y11" s="26" t="s">
        <v>25</v>
      </c>
      <c r="AA11" s="27" t="s">
        <v>31</v>
      </c>
      <c r="AB11" s="28" t="s">
        <v>32</v>
      </c>
      <c r="AE11" s="29"/>
      <c r="AG11" s="100"/>
    </row>
    <row r="12" spans="1:36" s="23" customFormat="1" ht="19.899999999999999" hidden="1" customHeight="1" x14ac:dyDescent="0.2">
      <c r="A12" s="12">
        <f t="shared" si="0"/>
        <v>0</v>
      </c>
      <c r="B12" s="30"/>
      <c r="C12" s="31"/>
      <c r="D12" s="32"/>
      <c r="E12" s="30"/>
      <c r="F12" s="96" t="str">
        <f t="shared" si="1"/>
        <v/>
      </c>
      <c r="G12" s="33"/>
      <c r="H12" s="181"/>
      <c r="I12" s="34"/>
      <c r="J12" s="18" t="str">
        <f t="shared" si="2"/>
        <v/>
      </c>
      <c r="K12" s="7"/>
      <c r="L12" s="19"/>
      <c r="M12" s="20"/>
      <c r="N12" s="21"/>
      <c r="O12" s="22"/>
      <c r="S12" s="24" t="s">
        <v>33</v>
      </c>
      <c r="T12" s="25" t="s">
        <v>34</v>
      </c>
      <c r="U12" s="25" t="s">
        <v>35</v>
      </c>
      <c r="V12" s="100"/>
      <c r="X12" s="26" t="s">
        <v>36</v>
      </c>
      <c r="Y12" s="26" t="s">
        <v>25</v>
      </c>
      <c r="AA12" s="27" t="s">
        <v>37</v>
      </c>
      <c r="AB12" s="28" t="s">
        <v>38</v>
      </c>
      <c r="AE12" s="29"/>
      <c r="AG12" s="100"/>
    </row>
    <row r="13" spans="1:36" s="23" customFormat="1" ht="19.899999999999999" hidden="1" customHeight="1" x14ac:dyDescent="0.2">
      <c r="A13" s="12">
        <f t="shared" si="0"/>
        <v>0</v>
      </c>
      <c r="B13" s="30"/>
      <c r="C13" s="31"/>
      <c r="D13" s="32"/>
      <c r="E13" s="30"/>
      <c r="F13" s="96" t="str">
        <f t="shared" si="1"/>
        <v/>
      </c>
      <c r="G13" s="33"/>
      <c r="H13" s="181"/>
      <c r="I13" s="34"/>
      <c r="J13" s="18" t="str">
        <f t="shared" si="2"/>
        <v/>
      </c>
      <c r="K13" s="7"/>
      <c r="L13" s="19"/>
      <c r="M13" s="20"/>
      <c r="N13" s="21"/>
      <c r="O13" s="22"/>
      <c r="S13" s="24" t="s">
        <v>12</v>
      </c>
      <c r="T13" s="25" t="s">
        <v>40</v>
      </c>
      <c r="U13" s="25" t="s">
        <v>41</v>
      </c>
      <c r="V13" s="100"/>
      <c r="X13" s="26" t="s">
        <v>87</v>
      </c>
      <c r="Y13" s="26" t="s">
        <v>52</v>
      </c>
      <c r="AA13" s="27" t="s">
        <v>44</v>
      </c>
      <c r="AB13" s="28" t="s">
        <v>45</v>
      </c>
      <c r="AE13" s="29"/>
      <c r="AG13" s="100"/>
    </row>
    <row r="14" spans="1:36" s="23" customFormat="1" ht="19.899999999999999" hidden="1" customHeight="1" x14ac:dyDescent="0.2">
      <c r="A14" s="12">
        <f t="shared" si="0"/>
        <v>0</v>
      </c>
      <c r="B14" s="30"/>
      <c r="C14" s="31"/>
      <c r="D14" s="32"/>
      <c r="E14" s="30"/>
      <c r="F14" s="96" t="str">
        <f t="shared" si="1"/>
        <v/>
      </c>
      <c r="G14" s="33"/>
      <c r="H14" s="181"/>
      <c r="I14" s="34"/>
      <c r="J14" s="18" t="str">
        <f t="shared" si="2"/>
        <v/>
      </c>
      <c r="K14" s="7"/>
      <c r="L14" s="19"/>
      <c r="M14" s="20"/>
      <c r="N14" s="21"/>
      <c r="O14" s="22"/>
      <c r="S14" s="24" t="s">
        <v>46</v>
      </c>
      <c r="T14" s="25"/>
      <c r="U14" s="25" t="s">
        <v>47</v>
      </c>
      <c r="V14" s="100"/>
      <c r="X14" s="26" t="s">
        <v>42</v>
      </c>
      <c r="Y14" s="26" t="s">
        <v>43</v>
      </c>
      <c r="AA14" s="27" t="s">
        <v>49</v>
      </c>
      <c r="AB14" s="28" t="s">
        <v>50</v>
      </c>
      <c r="AE14" s="29"/>
      <c r="AG14" s="100"/>
    </row>
    <row r="15" spans="1:36" s="23" customFormat="1" ht="19.899999999999999" hidden="1" customHeight="1" x14ac:dyDescent="0.2">
      <c r="A15" s="12">
        <f t="shared" si="0"/>
        <v>0</v>
      </c>
      <c r="B15" s="30"/>
      <c r="C15" s="31"/>
      <c r="D15" s="32"/>
      <c r="E15" s="30"/>
      <c r="F15" s="96" t="str">
        <f t="shared" si="1"/>
        <v/>
      </c>
      <c r="G15" s="33"/>
      <c r="H15" s="181"/>
      <c r="I15" s="34"/>
      <c r="J15" s="18" t="str">
        <f t="shared" si="2"/>
        <v/>
      </c>
      <c r="K15" s="7"/>
      <c r="L15" s="19"/>
      <c r="M15" s="20"/>
      <c r="N15" s="21"/>
      <c r="O15" s="22"/>
      <c r="S15" s="24" t="s">
        <v>51</v>
      </c>
      <c r="T15" s="25"/>
      <c r="U15" s="26"/>
      <c r="V15" s="100"/>
      <c r="X15" s="26" t="s">
        <v>48</v>
      </c>
      <c r="Y15" s="26" t="s">
        <v>25</v>
      </c>
      <c r="AA15" s="27" t="s">
        <v>53</v>
      </c>
      <c r="AB15" s="28" t="s">
        <v>54</v>
      </c>
      <c r="AE15" s="29"/>
      <c r="AG15" s="100"/>
    </row>
    <row r="16" spans="1:36" s="23" customFormat="1" ht="19.899999999999999" hidden="1" customHeight="1" x14ac:dyDescent="0.2">
      <c r="A16" s="12">
        <f t="shared" si="0"/>
        <v>0</v>
      </c>
      <c r="B16" s="30"/>
      <c r="C16" s="31"/>
      <c r="D16" s="32"/>
      <c r="E16" s="30"/>
      <c r="F16" s="96" t="str">
        <f t="shared" si="1"/>
        <v/>
      </c>
      <c r="G16" s="33"/>
      <c r="H16" s="181"/>
      <c r="I16" s="34"/>
      <c r="J16" s="18" t="str">
        <f t="shared" si="2"/>
        <v/>
      </c>
      <c r="K16" s="7"/>
      <c r="L16" s="19"/>
      <c r="M16" s="20"/>
      <c r="N16" s="21"/>
      <c r="O16" s="22"/>
      <c r="T16" s="25"/>
      <c r="V16" s="100"/>
      <c r="X16" s="26" t="s">
        <v>55</v>
      </c>
      <c r="Y16" s="26" t="s">
        <v>56</v>
      </c>
      <c r="AA16" s="27" t="s">
        <v>57</v>
      </c>
      <c r="AB16" s="28" t="s">
        <v>58</v>
      </c>
      <c r="AE16" s="29"/>
      <c r="AG16" s="100"/>
    </row>
    <row r="17" spans="1:33" s="23" customFormat="1" ht="19.899999999999999" hidden="1" customHeight="1" x14ac:dyDescent="0.2">
      <c r="A17" s="12">
        <f t="shared" si="0"/>
        <v>0</v>
      </c>
      <c r="B17" s="30"/>
      <c r="C17" s="31"/>
      <c r="D17" s="32"/>
      <c r="E17" s="30"/>
      <c r="F17" s="96" t="str">
        <f t="shared" si="1"/>
        <v/>
      </c>
      <c r="G17" s="33"/>
      <c r="H17" s="181"/>
      <c r="I17" s="34"/>
      <c r="J17" s="18" t="str">
        <f t="shared" si="2"/>
        <v/>
      </c>
      <c r="K17" s="7"/>
      <c r="L17" s="19"/>
      <c r="M17" s="20"/>
      <c r="N17" s="21"/>
      <c r="O17" s="22"/>
      <c r="S17" s="53"/>
      <c r="T17" s="25"/>
      <c r="V17" s="100"/>
      <c r="W17"/>
      <c r="X17" s="26" t="s">
        <v>61</v>
      </c>
      <c r="Y17" s="26" t="s">
        <v>56</v>
      </c>
      <c r="AA17" s="27" t="s">
        <v>62</v>
      </c>
      <c r="AB17" s="28" t="s">
        <v>63</v>
      </c>
      <c r="AE17" s="54"/>
      <c r="AG17" s="100"/>
    </row>
    <row r="18" spans="1:33" s="23" customFormat="1" ht="19.899999999999999" hidden="1" customHeight="1" x14ac:dyDescent="0.2">
      <c r="A18" s="12">
        <f t="shared" si="0"/>
        <v>0</v>
      </c>
      <c r="B18" s="30"/>
      <c r="C18" s="31"/>
      <c r="D18" s="32"/>
      <c r="E18" s="30"/>
      <c r="F18" s="96" t="str">
        <f t="shared" si="1"/>
        <v/>
      </c>
      <c r="G18" s="33"/>
      <c r="H18" s="30"/>
      <c r="I18" s="34"/>
      <c r="J18" s="18" t="str">
        <f t="shared" si="2"/>
        <v/>
      </c>
      <c r="K18" s="7"/>
      <c r="L18" s="19"/>
      <c r="M18" s="20"/>
      <c r="N18" s="21"/>
      <c r="O18" s="22"/>
      <c r="S18" s="53"/>
      <c r="T18" s="25"/>
      <c r="V18" s="100"/>
      <c r="X18" s="26" t="s">
        <v>68</v>
      </c>
      <c r="Y18" s="26" t="s">
        <v>12</v>
      </c>
      <c r="AA18" s="27" t="s">
        <v>69</v>
      </c>
      <c r="AB18" s="28" t="s">
        <v>70</v>
      </c>
      <c r="AE18" s="29"/>
      <c r="AG18" s="100"/>
    </row>
    <row r="19" spans="1:33" s="23" customFormat="1" ht="20.100000000000001" customHeight="1" x14ac:dyDescent="0.2">
      <c r="A19" s="12">
        <f t="shared" si="0"/>
        <v>0</v>
      </c>
      <c r="B19" s="181"/>
      <c r="C19" s="301" t="s">
        <v>39</v>
      </c>
      <c r="D19" s="302"/>
      <c r="E19" s="302">
        <f>IF(H9="AF","AIR FRANCE",IF(H9="AC","AIR CARAIBES",IF(H9="AAE","AIR ANTILLES EXPRESS",H9)))</f>
        <v>0</v>
      </c>
      <c r="F19" s="302" t="str">
        <f>IF(G10="AF",57,IF(G10="AC",427,IF(G10="AAE",875,"")))</f>
        <v/>
      </c>
      <c r="G19" s="36" t="str">
        <f>IF(H9="AF",57,IF(H9="AC",427,IF(H9="AAE",875,"")))</f>
        <v/>
      </c>
      <c r="H19" s="302"/>
      <c r="I19" s="303"/>
      <c r="J19" s="18"/>
      <c r="K19" s="7"/>
      <c r="L19" s="19"/>
      <c r="M19" s="37"/>
      <c r="N19" s="21"/>
      <c r="O19" s="22"/>
      <c r="S19" s="53"/>
      <c r="T19" s="25"/>
      <c r="V19" s="100"/>
      <c r="W19" s="87"/>
      <c r="X19" s="26" t="s">
        <v>30</v>
      </c>
      <c r="Y19" s="26" t="s">
        <v>25</v>
      </c>
      <c r="AA19" s="27" t="s">
        <v>72</v>
      </c>
      <c r="AB19" s="28" t="s">
        <v>73</v>
      </c>
      <c r="AE19" s="29"/>
      <c r="AG19" s="100"/>
    </row>
    <row r="20" spans="1:33" s="23" customFormat="1" ht="20.100000000000001" customHeight="1" thickBot="1" x14ac:dyDescent="0.25">
      <c r="A20" s="40">
        <f t="shared" si="0"/>
        <v>0</v>
      </c>
      <c r="B20" s="41"/>
      <c r="C20" s="41"/>
      <c r="D20" s="41"/>
      <c r="E20" s="41"/>
      <c r="F20" s="41"/>
      <c r="G20" s="41"/>
      <c r="H20" s="41"/>
      <c r="I20" s="42"/>
      <c r="J20" s="43"/>
      <c r="K20" s="7"/>
      <c r="L20" s="19"/>
      <c r="M20" s="45"/>
      <c r="N20" s="46"/>
      <c r="O20" s="47"/>
      <c r="S20" s="53"/>
      <c r="T20" s="25"/>
      <c r="U20" s="26"/>
      <c r="V20" s="100"/>
      <c r="W20" s="87"/>
      <c r="X20" s="26" t="s">
        <v>71</v>
      </c>
      <c r="Y20" s="26" t="s">
        <v>25</v>
      </c>
      <c r="AE20" s="29"/>
      <c r="AG20" s="100"/>
    </row>
    <row r="21" spans="1:33" s="23" customFormat="1" ht="20.100000000000001" customHeight="1" x14ac:dyDescent="0.25">
      <c r="A21" s="2"/>
      <c r="B21" s="2"/>
      <c r="C21" s="2"/>
      <c r="D21" s="2"/>
      <c r="E21" s="48"/>
      <c r="F21" s="49"/>
      <c r="G21" s="50"/>
      <c r="H21" s="2"/>
      <c r="I21" s="2"/>
      <c r="J21" s="2"/>
      <c r="K21" s="2"/>
      <c r="L21" s="51"/>
      <c r="M21" s="2"/>
      <c r="O21" s="52"/>
      <c r="S21" s="24"/>
      <c r="T21" s="25"/>
      <c r="U21" s="26"/>
      <c r="V21" s="100"/>
      <c r="W21" s="87"/>
      <c r="X21" s="26" t="s">
        <v>74</v>
      </c>
      <c r="Y21" s="26" t="s">
        <v>52</v>
      </c>
      <c r="AE21" s="29"/>
      <c r="AG21" s="100"/>
    </row>
    <row r="22" spans="1:33" s="23" customFormat="1" ht="20.100000000000001" customHeight="1" thickBot="1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51"/>
      <c r="M22" s="2"/>
      <c r="O22" s="52"/>
      <c r="T22" s="25"/>
      <c r="V22" s="100"/>
      <c r="W22"/>
      <c r="X22" s="26" t="s">
        <v>75</v>
      </c>
      <c r="Y22" s="26" t="s">
        <v>25</v>
      </c>
      <c r="AG22" s="100"/>
    </row>
    <row r="23" spans="1:33" s="23" customFormat="1" ht="20.100000000000001" customHeight="1" thickBot="1" x14ac:dyDescent="0.25">
      <c r="A23" s="295" t="s">
        <v>59</v>
      </c>
      <c r="B23" s="296"/>
      <c r="C23" s="296"/>
      <c r="D23" s="296"/>
      <c r="E23" s="296"/>
      <c r="F23" s="296"/>
      <c r="G23" s="296"/>
      <c r="H23" s="296"/>
      <c r="I23" s="296"/>
      <c r="J23" s="297"/>
      <c r="K23" s="304" t="s">
        <v>60</v>
      </c>
      <c r="L23" s="4"/>
      <c r="M23" s="2"/>
      <c r="O23" s="52"/>
      <c r="S23" s="53"/>
      <c r="T23" s="25"/>
      <c r="V23" s="26"/>
      <c r="W23"/>
      <c r="X23" s="26"/>
      <c r="Y23" s="26"/>
      <c r="AA23" s="27"/>
      <c r="AB23" s="28"/>
      <c r="AE23" s="54"/>
      <c r="AG23" s="100"/>
    </row>
    <row r="24" spans="1:33" s="23" customFormat="1" ht="25.5" x14ac:dyDescent="0.2">
      <c r="A24" s="306" t="s">
        <v>4</v>
      </c>
      <c r="B24" s="307"/>
      <c r="C24" s="308" t="s">
        <v>64</v>
      </c>
      <c r="D24" s="308"/>
      <c r="E24" s="55" t="s">
        <v>3</v>
      </c>
      <c r="F24" s="308" t="s">
        <v>59</v>
      </c>
      <c r="G24" s="307"/>
      <c r="H24" s="309" t="s">
        <v>65</v>
      </c>
      <c r="I24" s="308"/>
      <c r="J24" s="310"/>
      <c r="K24" s="305"/>
      <c r="L24" s="56"/>
      <c r="M24" s="57" t="s">
        <v>8</v>
      </c>
      <c r="N24" s="58" t="s">
        <v>9</v>
      </c>
      <c r="O24" s="59" t="s">
        <v>66</v>
      </c>
      <c r="S24" s="53"/>
      <c r="T24" s="25"/>
      <c r="V24" s="100"/>
      <c r="X24" s="26"/>
      <c r="Y24" s="26"/>
      <c r="AA24" s="27"/>
      <c r="AB24" s="28"/>
      <c r="AE24" s="29"/>
      <c r="AG24" s="100"/>
    </row>
    <row r="25" spans="1:33" s="23" customFormat="1" ht="19.899999999999999" customHeight="1" x14ac:dyDescent="0.2">
      <c r="A25" s="12" t="str">
        <f>B25</f>
        <v/>
      </c>
      <c r="B25" s="181" t="str">
        <f>IF($F$25="","",F9)</f>
        <v/>
      </c>
      <c r="C25" s="311" t="str">
        <f>IF(F25="","",VLOOKUP(F25,$X$9:$Y$29,2,1))</f>
        <v/>
      </c>
      <c r="D25" s="312"/>
      <c r="E25" s="213" t="str">
        <f>IF($F$25="","",B10)</f>
        <v/>
      </c>
      <c r="F25" s="313"/>
      <c r="G25" s="314"/>
      <c r="H25" s="315"/>
      <c r="I25" s="316"/>
      <c r="J25" s="18"/>
      <c r="K25" s="60" t="str">
        <f>IF(F25="","",E25-B25)</f>
        <v/>
      </c>
      <c r="L25" s="61"/>
      <c r="M25" s="62" t="str">
        <f>IF(F25="","",M9)</f>
        <v/>
      </c>
      <c r="N25" s="21"/>
      <c r="O25" s="63">
        <f>IF(F25=0,0,"!!")</f>
        <v>0</v>
      </c>
      <c r="S25" s="53"/>
      <c r="T25" s="25"/>
      <c r="V25" s="100"/>
      <c r="W25" s="87"/>
      <c r="X25" s="26"/>
      <c r="Y25" s="26"/>
      <c r="AA25" s="27"/>
      <c r="AB25" s="28"/>
      <c r="AE25" s="29"/>
      <c r="AG25" s="100"/>
    </row>
    <row r="26" spans="1:33" s="23" customFormat="1" ht="19.899999999999999" hidden="1" customHeight="1" x14ac:dyDescent="0.25">
      <c r="A26" s="12" t="str">
        <f t="shared" ref="A26:A28" si="3">B26</f>
        <v/>
      </c>
      <c r="B26" s="181" t="str">
        <f>IF(F26="","",F10)</f>
        <v/>
      </c>
      <c r="C26" s="311" t="str">
        <f>IF(F26="","",VLOOKUP(F26,$X$9:$Y$29,2,1))</f>
        <v/>
      </c>
      <c r="D26" s="312"/>
      <c r="E26" s="213" t="str">
        <f>IF($F$26="","",B11)</f>
        <v/>
      </c>
      <c r="F26" s="313"/>
      <c r="G26" s="314"/>
      <c r="H26" s="315"/>
      <c r="I26" s="316"/>
      <c r="J26" s="18"/>
      <c r="K26" s="60" t="str">
        <f>IF(F26="","",E26-B26)</f>
        <v/>
      </c>
      <c r="L26" s="64"/>
      <c r="M26" s="62" t="str">
        <f>IF(F26="","",M9)</f>
        <v/>
      </c>
      <c r="N26" s="21"/>
      <c r="O26" s="63">
        <f>IF(F26=0,0,"!!")</f>
        <v>0</v>
      </c>
      <c r="S26" s="53"/>
      <c r="T26" s="25"/>
      <c r="U26" s="26"/>
      <c r="V26" s="100"/>
      <c r="W26" s="87"/>
      <c r="X26" s="26"/>
      <c r="Y26" s="26"/>
      <c r="AE26" s="29"/>
      <c r="AG26" s="100"/>
    </row>
    <row r="27" spans="1:33" s="23" customFormat="1" ht="19.899999999999999" hidden="1" customHeight="1" x14ac:dyDescent="0.25">
      <c r="A27" s="12">
        <f t="shared" si="3"/>
        <v>0</v>
      </c>
      <c r="B27" s="38"/>
      <c r="C27" s="311" t="str">
        <f>IF(F27="","",VLOOKUP(F27,$X$9:$Y$29,2,1))</f>
        <v/>
      </c>
      <c r="D27" s="312"/>
      <c r="E27" s="83"/>
      <c r="F27" s="313"/>
      <c r="G27" s="314"/>
      <c r="H27" s="315"/>
      <c r="I27" s="316"/>
      <c r="J27" s="39"/>
      <c r="K27" s="60" t="str">
        <f t="shared" ref="K27:K28" si="4">IF(F27="","",E27-B27)</f>
        <v/>
      </c>
      <c r="L27" s="64"/>
      <c r="M27" s="99"/>
      <c r="N27" s="84"/>
      <c r="O27" s="105"/>
      <c r="S27" s="53"/>
      <c r="T27" s="25"/>
      <c r="U27" s="26"/>
      <c r="V27" s="100"/>
      <c r="W27" s="87"/>
      <c r="X27" s="26"/>
      <c r="Y27" s="26"/>
      <c r="AE27" s="29"/>
      <c r="AG27" s="100"/>
    </row>
    <row r="28" spans="1:33" s="23" customFormat="1" ht="19.899999999999999" hidden="1" customHeight="1" x14ac:dyDescent="0.25">
      <c r="A28" s="12">
        <f t="shared" si="3"/>
        <v>0</v>
      </c>
      <c r="B28" s="38"/>
      <c r="C28" s="311" t="str">
        <f>IF(F28="","",VLOOKUP(F28,$X$9:$Y$29,2,1))</f>
        <v/>
      </c>
      <c r="D28" s="312"/>
      <c r="E28" s="83"/>
      <c r="F28" s="313"/>
      <c r="G28" s="314"/>
      <c r="H28" s="315"/>
      <c r="I28" s="316"/>
      <c r="J28" s="39"/>
      <c r="K28" s="60" t="str">
        <f t="shared" si="4"/>
        <v/>
      </c>
      <c r="L28" s="64"/>
      <c r="M28" s="99"/>
      <c r="N28" s="84"/>
      <c r="O28" s="105"/>
      <c r="S28" s="53"/>
      <c r="T28" s="25"/>
      <c r="U28" s="26"/>
      <c r="V28" s="100"/>
      <c r="W28" s="87"/>
      <c r="X28" s="26"/>
      <c r="Y28" s="26"/>
      <c r="AE28" s="29"/>
      <c r="AG28" s="100"/>
    </row>
    <row r="29" spans="1:33" s="23" customFormat="1" ht="19.899999999999999" customHeight="1" thickBot="1" x14ac:dyDescent="0.3">
      <c r="A29" s="40">
        <f>B29</f>
        <v>0</v>
      </c>
      <c r="B29" s="65"/>
      <c r="C29" s="317" t="str">
        <f>IF(F29="","",VLOOKUP(F29,$X$9:$Y$29,2,1))</f>
        <v/>
      </c>
      <c r="D29" s="318"/>
      <c r="E29" s="214" t="str">
        <f>IF($F$29="","",IF(#REF!="",IF(B19="",B18,B19),#REF!))</f>
        <v/>
      </c>
      <c r="F29" s="319"/>
      <c r="G29" s="320"/>
      <c r="H29" s="321"/>
      <c r="I29" s="322"/>
      <c r="J29" s="66"/>
      <c r="K29" s="67" t="str">
        <f>IF(F29="","",E29-B29)</f>
        <v/>
      </c>
      <c r="L29" s="64"/>
      <c r="M29" s="68" t="str">
        <f>IF(F29="","",M9)</f>
        <v/>
      </c>
      <c r="N29" s="69"/>
      <c r="O29" s="70">
        <f>IF(F29=0,0,"!!")</f>
        <v>0</v>
      </c>
      <c r="S29" s="53"/>
      <c r="T29" s="25"/>
      <c r="V29" s="100"/>
      <c r="W29" s="87"/>
      <c r="X29" s="26"/>
      <c r="Y29" s="26"/>
      <c r="AE29" s="29"/>
      <c r="AG29" s="100"/>
    </row>
    <row r="30" spans="1:33" s="23" customFormat="1" ht="20.100000000000001" customHeight="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51"/>
      <c r="M30" s="2"/>
      <c r="O30" s="52"/>
      <c r="S30" s="53"/>
      <c r="T30" s="25"/>
      <c r="U30" s="26"/>
      <c r="V30" s="100"/>
      <c r="W30"/>
      <c r="X30" s="26"/>
      <c r="Y30" s="26"/>
      <c r="AG30" s="100"/>
    </row>
    <row r="31" spans="1:33" s="23" customFormat="1" ht="20.100000000000001" customHeight="1" thickBot="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51"/>
      <c r="M31" s="2"/>
      <c r="O31" s="52"/>
      <c r="S31" s="53"/>
      <c r="T31" s="25"/>
      <c r="U31" s="26"/>
      <c r="V31" s="26"/>
      <c r="W31" s="87"/>
    </row>
    <row r="32" spans="1:33" s="23" customFormat="1" ht="20.100000000000001" customHeight="1" thickBot="1" x14ac:dyDescent="0.25">
      <c r="A32" s="323" t="s">
        <v>76</v>
      </c>
      <c r="B32" s="324"/>
      <c r="C32" s="324"/>
      <c r="D32" s="324"/>
      <c r="E32" s="324"/>
      <c r="F32" s="324"/>
      <c r="G32" s="324"/>
      <c r="H32" s="324"/>
      <c r="I32" s="324"/>
      <c r="J32" s="325"/>
      <c r="K32" s="326" t="s">
        <v>60</v>
      </c>
      <c r="L32" s="4"/>
      <c r="M32" s="2"/>
      <c r="O32" s="52"/>
      <c r="S32" s="53"/>
      <c r="T32" s="25"/>
      <c r="U32" s="26"/>
      <c r="V32" s="26"/>
      <c r="W32" s="87"/>
    </row>
    <row r="33" spans="1:23" s="23" customFormat="1" ht="25.5" x14ac:dyDescent="0.2">
      <c r="A33" s="327" t="s">
        <v>77</v>
      </c>
      <c r="B33" s="328"/>
      <c r="C33" s="328"/>
      <c r="D33" s="328"/>
      <c r="E33" s="328" t="s">
        <v>78</v>
      </c>
      <c r="F33" s="328"/>
      <c r="G33" s="328"/>
      <c r="H33" s="71" t="s">
        <v>79</v>
      </c>
      <c r="I33" s="329" t="s">
        <v>80</v>
      </c>
      <c r="J33" s="330"/>
      <c r="K33" s="305"/>
      <c r="L33" s="56"/>
      <c r="M33" s="57" t="s">
        <v>81</v>
      </c>
      <c r="N33" s="58" t="s">
        <v>9</v>
      </c>
      <c r="O33" s="59" t="s">
        <v>82</v>
      </c>
      <c r="S33" s="53"/>
      <c r="T33" s="25"/>
      <c r="U33" s="26"/>
      <c r="V33" s="26"/>
      <c r="W33" s="87"/>
    </row>
    <row r="34" spans="1:23" s="23" customFormat="1" ht="20.100000000000001" customHeight="1" x14ac:dyDescent="0.2">
      <c r="A34" s="72" t="str">
        <f>B34</f>
        <v/>
      </c>
      <c r="B34" s="181" t="str">
        <f>IF(H34="","",F9)</f>
        <v/>
      </c>
      <c r="C34" s="35" t="str">
        <f>IF(H34="","",G9)</f>
        <v/>
      </c>
      <c r="D34" s="333" t="str">
        <f>IF(H34="","",E9)</f>
        <v/>
      </c>
      <c r="E34" s="333"/>
      <c r="F34" s="181" t="str">
        <f>IF(H34="","",B10)</f>
        <v/>
      </c>
      <c r="G34" s="35" t="str">
        <f>IF(H34="","",C10)</f>
        <v/>
      </c>
      <c r="H34" s="181"/>
      <c r="I34" s="313"/>
      <c r="J34" s="334"/>
      <c r="K34" s="60" t="str">
        <f>IF(H34="","",F34-B34+1)</f>
        <v/>
      </c>
      <c r="L34" s="19"/>
      <c r="M34" s="62" t="str">
        <f>IF(H34="","",M9)</f>
        <v/>
      </c>
      <c r="N34" s="21"/>
      <c r="O34" s="63">
        <f>IF(H34=0,0,"!!")</f>
        <v>0</v>
      </c>
      <c r="S34" s="53"/>
      <c r="T34" s="2"/>
      <c r="V34" s="26"/>
      <c r="W34" s="26"/>
    </row>
    <row r="35" spans="1:23" s="23" customFormat="1" ht="20.100000000000001" hidden="1" customHeight="1" x14ac:dyDescent="0.2">
      <c r="A35" s="72" t="str">
        <f t="shared" ref="A35:A36" si="5">B35</f>
        <v/>
      </c>
      <c r="B35" s="181" t="str">
        <f>IF(H35="","",F10)</f>
        <v/>
      </c>
      <c r="C35" s="35"/>
      <c r="D35" s="333" t="str">
        <f>IF(H35="","",E10)</f>
        <v/>
      </c>
      <c r="E35" s="333"/>
      <c r="F35" s="181" t="str">
        <f>IF(H35="","",B11)</f>
        <v/>
      </c>
      <c r="G35" s="35"/>
      <c r="H35" s="181"/>
      <c r="I35" s="313"/>
      <c r="J35" s="334"/>
      <c r="K35" s="60"/>
      <c r="L35" s="19"/>
      <c r="M35" s="62"/>
      <c r="N35" s="21"/>
      <c r="O35" s="63"/>
      <c r="S35" s="53"/>
      <c r="T35" s="2"/>
      <c r="V35" s="26"/>
      <c r="W35" s="26"/>
    </row>
    <row r="36" spans="1:23" s="23" customFormat="1" ht="20.100000000000001" hidden="1" customHeight="1" x14ac:dyDescent="0.2">
      <c r="A36" s="72" t="str">
        <f t="shared" si="5"/>
        <v/>
      </c>
      <c r="B36" s="181" t="str">
        <f>IF(H36="","",F10)</f>
        <v/>
      </c>
      <c r="C36" s="35" t="str">
        <f>IF(H36="","",G10)</f>
        <v/>
      </c>
      <c r="D36" s="333" t="str">
        <f>IF(H36="","",E10)</f>
        <v/>
      </c>
      <c r="E36" s="333"/>
      <c r="F36" s="181" t="str">
        <f>IF(H36="","",B11)</f>
        <v/>
      </c>
      <c r="G36" s="35" t="str">
        <f>IF(H36="","",C11)</f>
        <v/>
      </c>
      <c r="H36" s="181"/>
      <c r="I36" s="313"/>
      <c r="J36" s="334"/>
      <c r="K36" s="60" t="str">
        <f>IF(H36="","",F36-B36)</f>
        <v/>
      </c>
      <c r="L36" s="19"/>
      <c r="M36" s="62" t="str">
        <f>IF(H36="","",M9)</f>
        <v/>
      </c>
      <c r="N36" s="21"/>
      <c r="O36" s="63">
        <f>IF(H36=0,0,"!!")</f>
        <v>0</v>
      </c>
      <c r="S36" s="53"/>
      <c r="T36" s="2"/>
      <c r="W36" s="26"/>
    </row>
    <row r="37" spans="1:23" s="23" customFormat="1" ht="20.100000000000001" customHeight="1" thickBot="1" x14ac:dyDescent="0.25">
      <c r="A37" s="73" t="str">
        <f>B37</f>
        <v/>
      </c>
      <c r="B37" s="74" t="str">
        <f>IF(H37="","",F11)</f>
        <v/>
      </c>
      <c r="C37" s="75" t="str">
        <f>IF(H37="","",G11)</f>
        <v/>
      </c>
      <c r="D37" s="331" t="str">
        <f>IF(H37="","",D18)</f>
        <v/>
      </c>
      <c r="E37" s="331"/>
      <c r="F37" s="74" t="str">
        <f>IF(H37="","",B18)</f>
        <v/>
      </c>
      <c r="G37" s="75" t="str">
        <f>IF(H37="","",C18)</f>
        <v/>
      </c>
      <c r="H37" s="65"/>
      <c r="I37" s="319"/>
      <c r="J37" s="332"/>
      <c r="K37" s="67" t="str">
        <f>IF(H37="","",F37-B37)</f>
        <v/>
      </c>
      <c r="L37" s="44"/>
      <c r="M37" s="68" t="str">
        <f>IF(H37="","",M9)</f>
        <v/>
      </c>
      <c r="N37" s="69"/>
      <c r="O37" s="70">
        <f>IF(H37=0,0,"!!")</f>
        <v>0</v>
      </c>
      <c r="S37" s="53"/>
      <c r="T37" s="2"/>
      <c r="V37" s="26"/>
      <c r="W37" s="26"/>
    </row>
    <row r="38" spans="1:23" s="23" customFormat="1" ht="20.100000000000001" customHeight="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50"/>
      <c r="M38" s="2"/>
      <c r="O38" s="52"/>
      <c r="T38" s="2"/>
    </row>
    <row r="39" spans="1:23" s="23" customFormat="1" ht="20.100000000000001" customHeight="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50"/>
      <c r="M39" s="2"/>
      <c r="O39" s="2"/>
      <c r="T39" s="2"/>
    </row>
    <row r="40" spans="1:23" s="23" customFormat="1" ht="20.100000000000001" customHeight="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50"/>
      <c r="M40" s="97"/>
      <c r="O40" s="2"/>
      <c r="T40" s="2"/>
    </row>
    <row r="41" spans="1:23" s="23" customFormat="1" ht="20.100000000000001" customHeight="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50"/>
      <c r="O41" s="2"/>
      <c r="T41" s="2"/>
    </row>
    <row r="42" spans="1:23" s="23" customFormat="1" ht="20.100000000000001" customHeight="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50"/>
      <c r="O42" s="2"/>
      <c r="T42" s="2"/>
    </row>
    <row r="43" spans="1:23" s="23" customFormat="1" ht="20.100000000000001" customHeight="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O43" s="2"/>
      <c r="T43" s="2"/>
    </row>
    <row r="44" spans="1:23" s="23" customFormat="1" ht="20.100000000000001" customHeight="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O44" s="2"/>
      <c r="T44" s="2"/>
    </row>
    <row r="45" spans="1:23" s="23" customFormat="1" ht="20.100000000000001" customHeight="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O45" s="2"/>
      <c r="T45" s="2"/>
    </row>
    <row r="46" spans="1:23" s="23" customFormat="1" ht="20.100000000000001" customHeight="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O46" s="2"/>
      <c r="S46" s="27"/>
      <c r="T46" s="27"/>
    </row>
    <row r="47" spans="1:23" s="23" customFormat="1" ht="20.100000000000001" customHeight="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O47" s="2"/>
      <c r="S47" s="27"/>
      <c r="T47" s="27"/>
    </row>
    <row r="48" spans="1:23" x14ac:dyDescent="0.2">
      <c r="M48" s="23"/>
      <c r="S48" s="27"/>
      <c r="T48" s="27"/>
    </row>
    <row r="49" spans="1:13" x14ac:dyDescent="0.2">
      <c r="A49" s="1" t="s">
        <v>83</v>
      </c>
      <c r="M49" s="23"/>
    </row>
    <row r="50" spans="1:13" x14ac:dyDescent="0.2">
      <c r="M50" s="23"/>
    </row>
    <row r="51" spans="1:13" x14ac:dyDescent="0.2">
      <c r="M51" s="23"/>
    </row>
    <row r="52" spans="1:13" x14ac:dyDescent="0.2">
      <c r="M52" s="23"/>
    </row>
    <row r="53" spans="1:13" x14ac:dyDescent="0.2">
      <c r="M53" s="23"/>
    </row>
    <row r="54" spans="1:13" x14ac:dyDescent="0.2">
      <c r="M54" s="23"/>
    </row>
    <row r="55" spans="1:13" x14ac:dyDescent="0.2">
      <c r="M55" s="23"/>
    </row>
  </sheetData>
  <mergeCells count="49">
    <mergeCell ref="D37:E37"/>
    <mergeCell ref="I37:J37"/>
    <mergeCell ref="D34:E34"/>
    <mergeCell ref="I34:J34"/>
    <mergeCell ref="D35:E35"/>
    <mergeCell ref="I35:J35"/>
    <mergeCell ref="D36:E36"/>
    <mergeCell ref="I36:J36"/>
    <mergeCell ref="C29:D29"/>
    <mergeCell ref="F29:G29"/>
    <mergeCell ref="H29:I29"/>
    <mergeCell ref="A32:J32"/>
    <mergeCell ref="K32:K33"/>
    <mergeCell ref="A33:D33"/>
    <mergeCell ref="E33:G33"/>
    <mergeCell ref="I33:J33"/>
    <mergeCell ref="C27:D27"/>
    <mergeCell ref="F27:G27"/>
    <mergeCell ref="H27:I27"/>
    <mergeCell ref="C28:D28"/>
    <mergeCell ref="F28:G28"/>
    <mergeCell ref="H28:I28"/>
    <mergeCell ref="C25:D25"/>
    <mergeCell ref="F25:G25"/>
    <mergeCell ref="H25:I25"/>
    <mergeCell ref="C26:D26"/>
    <mergeCell ref="F26:G26"/>
    <mergeCell ref="H26:I26"/>
    <mergeCell ref="C19:D19"/>
    <mergeCell ref="E19:F19"/>
    <mergeCell ref="H19:I19"/>
    <mergeCell ref="A23:J23"/>
    <mergeCell ref="K23:K24"/>
    <mergeCell ref="A24:B24"/>
    <mergeCell ref="C24:D24"/>
    <mergeCell ref="F24:G24"/>
    <mergeCell ref="H24:J24"/>
    <mergeCell ref="F6:J6"/>
    <mergeCell ref="N6:O6"/>
    <mergeCell ref="A7:J7"/>
    <mergeCell ref="M7:O7"/>
    <mergeCell ref="A8:D8"/>
    <mergeCell ref="E8:G8"/>
    <mergeCell ref="A5:J5"/>
    <mergeCell ref="A2:D2"/>
    <mergeCell ref="E2:F2"/>
    <mergeCell ref="H2:J2"/>
    <mergeCell ref="A3:J3"/>
    <mergeCell ref="A4:J4"/>
  </mergeCells>
  <conditionalFormatting sqref="O29 O37 O10:O19">
    <cfRule type="cellIs" dxfId="55" priority="28" stopIfTrue="1" operator="equal">
      <formula>"!!"</formula>
    </cfRule>
  </conditionalFormatting>
  <conditionalFormatting sqref="O20">
    <cfRule type="cellIs" dxfId="54" priority="27" stopIfTrue="1" operator="equal">
      <formula>"!!"</formula>
    </cfRule>
  </conditionalFormatting>
  <conditionalFormatting sqref="A3:K3">
    <cfRule type="cellIs" dxfId="53" priority="22" operator="equal">
      <formula>"P. RAULT"</formula>
    </cfRule>
    <cfRule type="cellIs" dxfId="52" priority="23" stopIfTrue="1" operator="equal">
      <formula>"M. JEAN"</formula>
    </cfRule>
    <cfRule type="cellIs" dxfId="51" priority="24" stopIfTrue="1" operator="equal">
      <formula>"P. GRAND"</formula>
    </cfRule>
    <cfRule type="cellIs" dxfId="50" priority="25" stopIfTrue="1" operator="equal">
      <formula>"Y. RIOU"</formula>
    </cfRule>
    <cfRule type="cellIs" dxfId="49" priority="26" stopIfTrue="1" operator="equal">
      <formula>"S. CHAIGNEAU"</formula>
    </cfRule>
  </conditionalFormatting>
  <conditionalFormatting sqref="O25:O28">
    <cfRule type="cellIs" dxfId="48" priority="17" stopIfTrue="1" operator="equal">
      <formula>"!!"</formula>
    </cfRule>
  </conditionalFormatting>
  <conditionalFormatting sqref="O34:O36">
    <cfRule type="cellIs" dxfId="47" priority="16" stopIfTrue="1" operator="equal">
      <formula>"!!"</formula>
    </cfRule>
  </conditionalFormatting>
  <conditionalFormatting sqref="A4:A5">
    <cfRule type="cellIs" dxfId="46" priority="15" operator="equal">
      <formula>"François-Guillaume PIVETTE"</formula>
    </cfRule>
    <cfRule type="cellIs" dxfId="45" priority="18" operator="equal">
      <formula>"Christophe GENDRAUD"</formula>
    </cfRule>
    <cfRule type="cellIs" dxfId="44" priority="19" stopIfTrue="1" operator="equal">
      <formula>"Marc JEAN"</formula>
    </cfRule>
    <cfRule type="cellIs" dxfId="43" priority="20" stopIfTrue="1" operator="equal">
      <formula>"Philippe GRAND"</formula>
    </cfRule>
    <cfRule type="cellIs" dxfId="42" priority="21" stopIfTrue="1" operator="equal">
      <formula>"Stéphane CHAIGNEAU"</formula>
    </cfRule>
  </conditionalFormatting>
  <conditionalFormatting sqref="O9">
    <cfRule type="cellIs" dxfId="41" priority="14" stopIfTrue="1" operator="equal">
      <formula>"!!"</formula>
    </cfRule>
  </conditionalFormatting>
  <conditionalFormatting sqref="A4:J4">
    <cfRule type="cellIs" dxfId="40" priority="4" operator="equal">
      <formula>"Michel GALLEGO"</formula>
    </cfRule>
    <cfRule type="cellIs" dxfId="39" priority="11" operator="equal">
      <formula>"Thomas DONADIEU"</formula>
    </cfRule>
    <cfRule type="cellIs" dxfId="38" priority="12" operator="equal">
      <formula>"Myriam- GEHIN"</formula>
    </cfRule>
    <cfRule type="cellIs" dxfId="37" priority="13" operator="equal">
      <formula>"Andy ZITA"</formula>
    </cfRule>
  </conditionalFormatting>
  <conditionalFormatting sqref="H19:I19">
    <cfRule type="expression" dxfId="36" priority="10">
      <formula>AND(ISBLANK(H19),(I9&lt;&gt;""))</formula>
    </cfRule>
  </conditionalFormatting>
  <conditionalFormatting sqref="I34:J36">
    <cfRule type="expression" dxfId="35" priority="9">
      <formula>AND(ISBLANK($I$34),(H34&lt;&gt;""))</formula>
    </cfRule>
  </conditionalFormatting>
  <conditionalFormatting sqref="H25:I25">
    <cfRule type="expression" dxfId="34" priority="8">
      <formula>AND(ISBLANK(H25),(F25&lt;&gt;""))</formula>
    </cfRule>
  </conditionalFormatting>
  <conditionalFormatting sqref="H26:I28">
    <cfRule type="expression" dxfId="33" priority="7">
      <formula>AND(ISBLANK(H26),(F26&lt;&gt;""))</formula>
    </cfRule>
  </conditionalFormatting>
  <conditionalFormatting sqref="H29:I29">
    <cfRule type="expression" dxfId="32" priority="6">
      <formula>AND(ISBLANK(H29),(F29&lt;&gt;""))</formula>
    </cfRule>
  </conditionalFormatting>
  <conditionalFormatting sqref="I37:J37">
    <cfRule type="expression" dxfId="31" priority="5">
      <formula>AND(ISBLANK($I$34),(H37&lt;&gt;""))</formula>
    </cfRule>
  </conditionalFormatting>
  <conditionalFormatting sqref="M4">
    <cfRule type="expression" dxfId="30" priority="3">
      <formula>ISBLANK(N4)</formula>
    </cfRule>
  </conditionalFormatting>
  <conditionalFormatting sqref="F25:G25">
    <cfRule type="cellIs" dxfId="29" priority="2" operator="equal">
      <formula>"CHOISIR HOTEL"</formula>
    </cfRule>
  </conditionalFormatting>
  <conditionalFormatting sqref="J9:J19">
    <cfRule type="cellIs" dxfId="28" priority="1" operator="equal">
      <formula>"!!"</formula>
    </cfRule>
  </conditionalFormatting>
  <dataValidations count="13">
    <dataValidation type="list" errorStyle="information" allowBlank="1" showInputMessage="1" showErrorMessage="1" errorTitle="NOUVELLE ENTREE" error="nouvelle entrée" sqref="M9">
      <formula1>$V$9:$V$33</formula1>
    </dataValidation>
    <dataValidation type="list" errorStyle="information" allowBlank="1" showInputMessage="1" showErrorMessage="1" errorTitle="NOUVELLE ENTREE" error="nouvelle entrée" sqref="M10:M19">
      <formula1>$V$9:$V$32</formula1>
    </dataValidation>
    <dataValidation type="list" errorStyle="information" showInputMessage="1" showErrorMessage="1" sqref="H36">
      <formula1>$AA$9:$AA26</formula1>
    </dataValidation>
    <dataValidation type="list" errorStyle="information" showInputMessage="1" showErrorMessage="1" sqref="H34:H35">
      <formula1>$AA$9:$AA25</formula1>
    </dataValidation>
    <dataValidation type="list" errorStyle="information" showInputMessage="1" showErrorMessage="1" sqref="H37">
      <formula1>$AA$9:$AA25</formula1>
    </dataValidation>
    <dataValidation type="list" errorStyle="information" allowBlank="1" showInputMessage="1" showErrorMessage="1" sqref="J9:J19">
      <formula1>$U$9:$U$22</formula1>
    </dataValidation>
    <dataValidation type="list" errorStyle="information" allowBlank="1" showInputMessage="1" showErrorMessage="1" sqref="D9:E18">
      <formula1>$S$9:$S$21</formula1>
    </dataValidation>
    <dataValidation type="list" errorStyle="information" allowBlank="1" showInputMessage="1" showErrorMessage="1" sqref="H9:H18">
      <formula1>$T$9:$T$22</formula1>
    </dataValidation>
    <dataValidation type="list" errorStyle="information" allowBlank="1" showInputMessage="1" showErrorMessage="1" sqref="J25:J29">
      <formula1>$Z$8:$Z$9</formula1>
    </dataValidation>
    <dataValidation type="list" errorStyle="information" allowBlank="1" showInputMessage="1" showErrorMessage="1" sqref="F26:G29">
      <formula1>$X$8:$X$26</formula1>
    </dataValidation>
    <dataValidation type="list" allowBlank="1" showInputMessage="1" sqref="N25:N29 N34:N37 N9:N20">
      <formula1>$AE$9:$AE$26</formula1>
    </dataValidation>
    <dataValidation type="list" errorStyle="information" allowBlank="1" showInputMessage="1" showErrorMessage="1" sqref="F25:G25">
      <formula1>$X$9:$X$29</formula1>
    </dataValidation>
    <dataValidation type="list" allowBlank="1" showInputMessage="1" sqref="N4">
      <formula1>$Z$9</formula1>
    </dataValidation>
  </dataValidations>
  <printOptions horizontalCentered="1"/>
  <pageMargins left="0" right="0" top="0" bottom="0" header="0.51181102362204722" footer="0.51181102362204722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69153" r:id="rId4" name="Button 1">
              <controlPr defaultSize="0" print="0" autoFill="0" autoPict="0" macro="[0]!Bouton1_Cliquer">
                <anchor moveWithCells="1" sizeWithCells="1">
                  <from>
                    <xdr:col>11</xdr:col>
                    <xdr:colOff>257175</xdr:colOff>
                    <xdr:row>5</xdr:row>
                    <xdr:rowOff>114300</xdr:rowOff>
                  </from>
                  <to>
                    <xdr:col>13</xdr:col>
                    <xdr:colOff>171450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7">
    <pageSetUpPr fitToPage="1"/>
  </sheetPr>
  <dimension ref="B6:S49"/>
  <sheetViews>
    <sheetView showGridLines="0" workbookViewId="0">
      <selection activeCell="U24" sqref="U24"/>
    </sheetView>
  </sheetViews>
  <sheetFormatPr baseColWidth="10" defaultColWidth="11.5703125" defaultRowHeight="15" x14ac:dyDescent="0.25"/>
  <cols>
    <col min="1" max="2" width="2.7109375" style="188" customWidth="1"/>
    <col min="3" max="3" width="10" style="188" customWidth="1"/>
    <col min="4" max="4" width="11.5703125" style="188" customWidth="1"/>
    <col min="5" max="5" width="3.28515625" style="188" customWidth="1"/>
    <col min="6" max="6" width="14.28515625" style="188" customWidth="1"/>
    <col min="7" max="8" width="3.28515625" style="188" customWidth="1"/>
    <col min="9" max="9" width="14.28515625" style="188" customWidth="1"/>
    <col min="10" max="11" width="3.28515625" style="188" customWidth="1"/>
    <col min="12" max="12" width="18.7109375" style="188" customWidth="1"/>
    <col min="13" max="13" width="3.28515625" style="188" customWidth="1"/>
    <col min="14" max="14" width="17.5703125" style="188" customWidth="1"/>
    <col min="15" max="15" width="3.28515625" style="188" customWidth="1"/>
    <col min="16" max="16" width="13.7109375" style="188" customWidth="1"/>
    <col min="17" max="18" width="3.28515625" style="188" customWidth="1"/>
    <col min="19" max="19" width="13.42578125" style="188" customWidth="1"/>
    <col min="20" max="16384" width="11.5703125" style="188"/>
  </cols>
  <sheetData>
    <row r="6" spans="2:19" ht="16.5" x14ac:dyDescent="0.25">
      <c r="B6" s="335" t="s">
        <v>175</v>
      </c>
      <c r="C6" s="335"/>
      <c r="D6" s="335"/>
      <c r="E6" s="335"/>
      <c r="F6" s="335"/>
      <c r="G6" s="335"/>
      <c r="H6" s="335"/>
      <c r="I6" s="335"/>
      <c r="J6" s="335"/>
      <c r="K6" s="335"/>
      <c r="L6" s="335"/>
      <c r="M6" s="335"/>
      <c r="N6" s="335"/>
      <c r="O6" s="335"/>
      <c r="P6" s="335"/>
      <c r="Q6" s="335"/>
      <c r="R6" s="335"/>
      <c r="S6" s="335"/>
    </row>
    <row r="7" spans="2:19" ht="7.9" customHeight="1" x14ac:dyDescent="0.25"/>
    <row r="8" spans="2:19" s="189" customFormat="1" x14ac:dyDescent="0.2">
      <c r="B8" s="189" t="s">
        <v>176</v>
      </c>
      <c r="D8" s="190">
        <f ca="1" xml:space="preserve"> TODAY()</f>
        <v>42928</v>
      </c>
      <c r="F8" s="336" t="s">
        <v>168</v>
      </c>
      <c r="G8" s="336"/>
      <c r="H8" s="337"/>
      <c r="I8" s="337"/>
      <c r="J8" s="337"/>
      <c r="L8" s="189" t="s">
        <v>169</v>
      </c>
      <c r="M8" s="191"/>
      <c r="N8" s="337"/>
      <c r="O8" s="337"/>
      <c r="P8" s="337"/>
      <c r="Q8" s="337"/>
    </row>
    <row r="9" spans="2:19" s="192" customFormat="1" ht="7.15" customHeight="1" x14ac:dyDescent="0.3">
      <c r="F9" s="193"/>
      <c r="G9" s="193"/>
    </row>
    <row r="10" spans="2:19" s="189" customFormat="1" ht="14.25" x14ac:dyDescent="0.2">
      <c r="B10" s="189" t="s">
        <v>170</v>
      </c>
      <c r="D10" s="338"/>
      <c r="E10" s="339"/>
      <c r="F10" s="336" t="s">
        <v>177</v>
      </c>
      <c r="G10" s="336"/>
      <c r="L10" s="189" t="s">
        <v>171</v>
      </c>
      <c r="M10" s="338"/>
      <c r="N10" s="339"/>
      <c r="P10" s="189" t="s">
        <v>178</v>
      </c>
    </row>
    <row r="11" spans="2:19" s="192" customFormat="1" ht="6.6" customHeight="1" x14ac:dyDescent="0.3">
      <c r="F11" s="193"/>
      <c r="G11" s="193"/>
    </row>
    <row r="12" spans="2:19" s="189" customFormat="1" ht="13.5" x14ac:dyDescent="0.2">
      <c r="B12" s="189" t="s">
        <v>179</v>
      </c>
      <c r="F12" s="336" t="s">
        <v>180</v>
      </c>
      <c r="G12" s="336"/>
      <c r="H12" s="194" t="s">
        <v>172</v>
      </c>
      <c r="I12" s="194"/>
      <c r="J12" s="194"/>
      <c r="L12" s="189" t="s">
        <v>173</v>
      </c>
      <c r="M12" s="342" t="s">
        <v>85</v>
      </c>
      <c r="N12" s="342"/>
      <c r="O12" s="342"/>
      <c r="P12" s="342"/>
      <c r="Q12" s="342"/>
      <c r="R12" s="194"/>
      <c r="S12" s="194"/>
    </row>
    <row r="13" spans="2:19" s="192" customFormat="1" ht="13.5" x14ac:dyDescent="0.3"/>
    <row r="14" spans="2:19" ht="4.9000000000000004" customHeight="1" x14ac:dyDescent="0.25">
      <c r="B14" s="195"/>
      <c r="C14" s="195"/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</row>
    <row r="15" spans="2:19" s="196" customFormat="1" ht="16.5" x14ac:dyDescent="0.3">
      <c r="B15" s="197" t="s">
        <v>181</v>
      </c>
      <c r="C15" s="197"/>
      <c r="N15" s="198" t="s">
        <v>182</v>
      </c>
    </row>
    <row r="16" spans="2:19" s="199" customFormat="1" ht="14.25" x14ac:dyDescent="0.3"/>
    <row r="17" spans="2:19" s="189" customFormat="1" ht="16.5" x14ac:dyDescent="0.2">
      <c r="B17" s="189" t="s">
        <v>183</v>
      </c>
      <c r="E17" s="200" t="s">
        <v>184</v>
      </c>
      <c r="F17" s="201" t="s">
        <v>185</v>
      </c>
      <c r="H17" s="200" t="s">
        <v>186</v>
      </c>
      <c r="I17" s="201" t="s">
        <v>187</v>
      </c>
      <c r="K17" s="200" t="s">
        <v>186</v>
      </c>
      <c r="L17" s="201" t="s">
        <v>188</v>
      </c>
      <c r="N17" s="202" t="s">
        <v>189</v>
      </c>
    </row>
    <row r="18" spans="2:19" s="192" customFormat="1" ht="4.9000000000000004" customHeight="1" x14ac:dyDescent="0.3">
      <c r="F18" s="203"/>
      <c r="I18" s="203"/>
      <c r="L18" s="203"/>
    </row>
    <row r="19" spans="2:19" s="189" customFormat="1" x14ac:dyDescent="0.2">
      <c r="B19" s="189" t="s">
        <v>190</v>
      </c>
      <c r="E19" s="200" t="s">
        <v>186</v>
      </c>
      <c r="F19" s="201" t="s">
        <v>191</v>
      </c>
      <c r="H19" s="200" t="s">
        <v>186</v>
      </c>
      <c r="I19" s="201" t="s">
        <v>192</v>
      </c>
      <c r="K19" s="200" t="s">
        <v>186</v>
      </c>
      <c r="L19" s="201" t="s">
        <v>188</v>
      </c>
      <c r="N19" s="189" t="s">
        <v>193</v>
      </c>
      <c r="O19" s="200" t="s">
        <v>186</v>
      </c>
      <c r="P19" s="201" t="s">
        <v>194</v>
      </c>
      <c r="R19" s="200" t="s">
        <v>186</v>
      </c>
      <c r="S19" s="201" t="s">
        <v>195</v>
      </c>
    </row>
    <row r="20" spans="2:19" s="192" customFormat="1" ht="4.9000000000000004" customHeight="1" x14ac:dyDescent="0.3">
      <c r="F20" s="203"/>
      <c r="I20" s="203"/>
      <c r="P20" s="203"/>
      <c r="S20" s="203"/>
    </row>
    <row r="21" spans="2:19" s="189" customFormat="1" x14ac:dyDescent="0.2">
      <c r="B21" s="189" t="s">
        <v>196</v>
      </c>
      <c r="E21" s="200" t="s">
        <v>186</v>
      </c>
      <c r="F21" s="201" t="s">
        <v>197</v>
      </c>
      <c r="H21" s="200" t="s">
        <v>186</v>
      </c>
      <c r="I21" s="201" t="s">
        <v>198</v>
      </c>
      <c r="N21" s="189" t="s">
        <v>199</v>
      </c>
      <c r="O21" s="200" t="s">
        <v>186</v>
      </c>
      <c r="P21" s="201" t="s">
        <v>200</v>
      </c>
      <c r="R21" s="200" t="s">
        <v>186</v>
      </c>
      <c r="S21" s="201" t="s">
        <v>201</v>
      </c>
    </row>
    <row r="22" spans="2:19" s="192" customFormat="1" ht="4.9000000000000004" customHeight="1" x14ac:dyDescent="0.3">
      <c r="F22" s="203"/>
      <c r="I22" s="203"/>
      <c r="P22" s="203"/>
    </row>
    <row r="23" spans="2:19" s="189" customFormat="1" x14ac:dyDescent="0.2">
      <c r="B23" s="189" t="s">
        <v>202</v>
      </c>
      <c r="E23" s="200" t="s">
        <v>186</v>
      </c>
      <c r="F23" s="201" t="s">
        <v>203</v>
      </c>
      <c r="H23" s="200" t="s">
        <v>186</v>
      </c>
      <c r="I23" s="201" t="s">
        <v>204</v>
      </c>
      <c r="N23" s="189" t="s">
        <v>205</v>
      </c>
      <c r="O23" s="200" t="s">
        <v>186</v>
      </c>
      <c r="P23" s="204">
        <v>355</v>
      </c>
    </row>
    <row r="24" spans="2:19" s="192" customFormat="1" ht="4.9000000000000004" customHeight="1" x14ac:dyDescent="0.3">
      <c r="F24" s="203"/>
      <c r="I24" s="203"/>
      <c r="P24" s="203"/>
    </row>
    <row r="25" spans="2:19" s="189" customFormat="1" x14ac:dyDescent="0.2">
      <c r="B25" s="189" t="s">
        <v>206</v>
      </c>
      <c r="E25" s="200" t="s">
        <v>186</v>
      </c>
      <c r="F25" s="201" t="s">
        <v>207</v>
      </c>
      <c r="H25" s="200" t="s">
        <v>186</v>
      </c>
      <c r="I25" s="201" t="s">
        <v>208</v>
      </c>
      <c r="N25" s="189" t="s">
        <v>209</v>
      </c>
      <c r="O25" s="200" t="s">
        <v>186</v>
      </c>
      <c r="P25" s="204">
        <v>502</v>
      </c>
    </row>
    <row r="26" spans="2:19" s="192" customFormat="1" ht="4.9000000000000004" customHeight="1" x14ac:dyDescent="0.3">
      <c r="F26" s="203"/>
      <c r="I26" s="203"/>
    </row>
    <row r="27" spans="2:19" s="189" customFormat="1" x14ac:dyDescent="0.2">
      <c r="B27" s="189" t="s">
        <v>210</v>
      </c>
      <c r="E27" s="200" t="s">
        <v>186</v>
      </c>
      <c r="F27" s="201" t="s">
        <v>203</v>
      </c>
      <c r="H27" s="200" t="s">
        <v>186</v>
      </c>
      <c r="I27" s="201" t="s">
        <v>204</v>
      </c>
      <c r="N27" s="343" t="s">
        <v>211</v>
      </c>
      <c r="O27" s="343"/>
      <c r="P27" s="343"/>
    </row>
    <row r="28" spans="2:19" ht="4.9000000000000004" customHeight="1" x14ac:dyDescent="0.25"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</row>
    <row r="29" spans="2:19" ht="8.4499999999999993" customHeight="1" x14ac:dyDescent="0.25"/>
    <row r="30" spans="2:19" s="206" customFormat="1" x14ac:dyDescent="0.2">
      <c r="B30" s="207" t="s">
        <v>212</v>
      </c>
      <c r="C30" s="207"/>
      <c r="H30" s="200" t="s">
        <v>186</v>
      </c>
      <c r="I30" s="344" t="s">
        <v>213</v>
      </c>
      <c r="J30" s="344"/>
      <c r="K30" s="344"/>
      <c r="L30" s="344"/>
      <c r="N30" s="343" t="s">
        <v>214</v>
      </c>
      <c r="O30" s="343"/>
      <c r="P30" s="343"/>
      <c r="Q30" s="343"/>
      <c r="R30" s="343"/>
      <c r="S30" s="343"/>
    </row>
    <row r="31" spans="2:19" ht="7.15" customHeight="1" x14ac:dyDescent="0.25"/>
    <row r="32" spans="2:19" s="206" customFormat="1" x14ac:dyDescent="0.2">
      <c r="B32" s="189" t="s">
        <v>215</v>
      </c>
      <c r="C32" s="189"/>
      <c r="G32" s="340" t="s">
        <v>216</v>
      </c>
      <c r="H32" s="340"/>
      <c r="I32" s="340"/>
      <c r="J32" s="340"/>
      <c r="K32" s="340"/>
      <c r="N32" s="208" t="s">
        <v>217</v>
      </c>
      <c r="P32" s="345" t="s">
        <v>218</v>
      </c>
      <c r="Q32" s="345"/>
    </row>
    <row r="33" spans="2:19" s="206" customFormat="1" x14ac:dyDescent="0.2">
      <c r="G33" s="340" t="s">
        <v>219</v>
      </c>
      <c r="H33" s="340"/>
      <c r="I33" s="340"/>
      <c r="J33" s="340"/>
      <c r="K33" s="340"/>
    </row>
    <row r="34" spans="2:19" ht="8.4499999999999993" customHeight="1" x14ac:dyDescent="0.25"/>
    <row r="35" spans="2:19" s="206" customFormat="1" x14ac:dyDescent="0.2">
      <c r="B35" s="209" t="s">
        <v>186</v>
      </c>
      <c r="C35" s="194" t="s">
        <v>220</v>
      </c>
    </row>
    <row r="36" spans="2:19" s="206" customFormat="1" ht="12.6" customHeight="1" x14ac:dyDescent="0.2">
      <c r="C36" s="194" t="s">
        <v>221</v>
      </c>
    </row>
    <row r="37" spans="2:19" ht="7.15" customHeight="1" x14ac:dyDescent="0.25"/>
    <row r="38" spans="2:19" s="206" customFormat="1" x14ac:dyDescent="0.2">
      <c r="B38" s="208" t="s">
        <v>222</v>
      </c>
    </row>
    <row r="39" spans="2:19" ht="6" customHeight="1" x14ac:dyDescent="0.25"/>
    <row r="40" spans="2:19" s="206" customFormat="1" x14ac:dyDescent="0.2">
      <c r="B40" s="209" t="s">
        <v>186</v>
      </c>
      <c r="C40" s="208" t="s">
        <v>223</v>
      </c>
      <c r="H40" s="200" t="s">
        <v>184</v>
      </c>
      <c r="I40" s="208" t="s">
        <v>224</v>
      </c>
      <c r="M40" s="209" t="s">
        <v>186</v>
      </c>
      <c r="N40" s="208" t="s">
        <v>225</v>
      </c>
    </row>
    <row r="41" spans="2:19" ht="8.4499999999999993" customHeight="1" x14ac:dyDescent="0.25"/>
    <row r="42" spans="2:19" s="206" customFormat="1" ht="16.5" x14ac:dyDescent="0.2">
      <c r="B42" s="189" t="s">
        <v>226</v>
      </c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  <c r="N42" s="210"/>
      <c r="O42" s="210"/>
      <c r="P42" s="210"/>
      <c r="Q42" s="210"/>
      <c r="R42" s="210"/>
    </row>
    <row r="43" spans="2:19" s="206" customFormat="1" ht="10.9" customHeight="1" x14ac:dyDescent="0.2">
      <c r="B43" s="189" t="s">
        <v>227</v>
      </c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  <c r="N43" s="210"/>
      <c r="O43" s="210"/>
      <c r="P43" s="210"/>
      <c r="Q43" s="210"/>
      <c r="R43" s="210"/>
    </row>
    <row r="44" spans="2:19" s="206" customFormat="1" ht="9.6" customHeight="1" x14ac:dyDescent="0.2">
      <c r="B44" s="189" t="s">
        <v>228</v>
      </c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  <c r="N44" s="210"/>
      <c r="O44" s="210"/>
      <c r="P44" s="210"/>
      <c r="Q44" s="210"/>
      <c r="R44" s="210"/>
    </row>
    <row r="45" spans="2:19" ht="7.9" customHeight="1" x14ac:dyDescent="0.3">
      <c r="B45" s="196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96"/>
      <c r="P45" s="196"/>
      <c r="Q45" s="196"/>
      <c r="R45" s="196"/>
    </row>
    <row r="46" spans="2:19" s="206" customFormat="1" ht="16.5" x14ac:dyDescent="0.2">
      <c r="B46" s="208" t="s">
        <v>229</v>
      </c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  <c r="N46" s="210"/>
      <c r="O46" s="208"/>
      <c r="P46" s="208" t="s">
        <v>230</v>
      </c>
      <c r="Q46" s="208"/>
      <c r="R46" s="208"/>
      <c r="S46" s="208"/>
    </row>
    <row r="47" spans="2:19" ht="6" customHeight="1" x14ac:dyDescent="0.3">
      <c r="O47" s="341"/>
      <c r="P47" s="341"/>
      <c r="Q47" s="341"/>
      <c r="R47" s="341"/>
      <c r="S47" s="341"/>
    </row>
    <row r="48" spans="2:19" x14ac:dyDescent="0.25">
      <c r="P48" s="211"/>
      <c r="Q48" s="211"/>
      <c r="R48" s="211"/>
    </row>
    <row r="49" spans="16:18" x14ac:dyDescent="0.25">
      <c r="P49" s="211"/>
      <c r="Q49" s="211"/>
      <c r="R49" s="211"/>
    </row>
  </sheetData>
  <mergeCells count="16">
    <mergeCell ref="G33:K33"/>
    <mergeCell ref="O47:S47"/>
    <mergeCell ref="F12:G12"/>
    <mergeCell ref="M12:Q12"/>
    <mergeCell ref="N27:P27"/>
    <mergeCell ref="I30:L30"/>
    <mergeCell ref="N30:S30"/>
    <mergeCell ref="G32:K32"/>
    <mergeCell ref="P32:Q32"/>
    <mergeCell ref="B6:S6"/>
    <mergeCell ref="F8:G8"/>
    <mergeCell ref="H8:J8"/>
    <mergeCell ref="N8:Q8"/>
    <mergeCell ref="D10:E10"/>
    <mergeCell ref="F10:G10"/>
    <mergeCell ref="M10:N10"/>
  </mergeCells>
  <pageMargins left="0.39370078740157483" right="0.39370078740157483" top="0.39370078740157483" bottom="0.39370078740157483" header="0.31496062992125984" footer="0.31496062992125984"/>
  <pageSetup paperSize="9" scale="95" orientation="landscape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9">
    <pageSetUpPr fitToPage="1"/>
  </sheetPr>
  <dimension ref="B6:S49"/>
  <sheetViews>
    <sheetView showGridLines="0" workbookViewId="0">
      <selection activeCell="B44" sqref="B44"/>
    </sheetView>
  </sheetViews>
  <sheetFormatPr baseColWidth="10" defaultColWidth="11.5703125" defaultRowHeight="15" x14ac:dyDescent="0.25"/>
  <cols>
    <col min="1" max="2" width="2.7109375" style="188" customWidth="1"/>
    <col min="3" max="3" width="10" style="188" customWidth="1"/>
    <col min="4" max="4" width="11.5703125" style="188" customWidth="1"/>
    <col min="5" max="5" width="3.28515625" style="188" customWidth="1"/>
    <col min="6" max="6" width="14.28515625" style="188" customWidth="1"/>
    <col min="7" max="8" width="3.28515625" style="188" customWidth="1"/>
    <col min="9" max="9" width="14.28515625" style="188" customWidth="1"/>
    <col min="10" max="11" width="3.28515625" style="188" customWidth="1"/>
    <col min="12" max="12" width="18.7109375" style="188" customWidth="1"/>
    <col min="13" max="13" width="3.28515625" style="188" customWidth="1"/>
    <col min="14" max="14" width="17.5703125" style="188" customWidth="1"/>
    <col min="15" max="15" width="3.28515625" style="188" customWidth="1"/>
    <col min="16" max="16" width="13.7109375" style="188" customWidth="1"/>
    <col min="17" max="18" width="3.28515625" style="188" customWidth="1"/>
    <col min="19" max="19" width="13.42578125" style="188" customWidth="1"/>
    <col min="20" max="16384" width="11.5703125" style="188"/>
  </cols>
  <sheetData>
    <row r="6" spans="2:19" ht="16.5" x14ac:dyDescent="0.25">
      <c r="B6" s="335" t="s">
        <v>231</v>
      </c>
      <c r="C6" s="335"/>
      <c r="D6" s="335"/>
      <c r="E6" s="335"/>
      <c r="F6" s="335"/>
      <c r="G6" s="335"/>
      <c r="H6" s="335"/>
      <c r="I6" s="335"/>
      <c r="J6" s="335"/>
      <c r="K6" s="335"/>
      <c r="L6" s="335"/>
      <c r="M6" s="335"/>
      <c r="N6" s="335"/>
      <c r="O6" s="335"/>
      <c r="P6" s="335"/>
      <c r="Q6" s="335"/>
      <c r="R6" s="335"/>
      <c r="S6" s="335"/>
    </row>
    <row r="7" spans="2:19" ht="7.9" customHeight="1" x14ac:dyDescent="0.25"/>
    <row r="8" spans="2:19" s="189" customFormat="1" x14ac:dyDescent="0.2">
      <c r="B8" s="189" t="s">
        <v>176</v>
      </c>
      <c r="D8" s="190">
        <f ca="1" xml:space="preserve"> TODAY()</f>
        <v>42928</v>
      </c>
      <c r="F8" s="336" t="s">
        <v>168</v>
      </c>
      <c r="G8" s="336"/>
      <c r="H8" s="337"/>
      <c r="I8" s="337"/>
      <c r="J8" s="337"/>
      <c r="L8" s="189" t="s">
        <v>169</v>
      </c>
      <c r="M8" s="191"/>
      <c r="N8" s="337"/>
      <c r="O8" s="337"/>
      <c r="P8" s="337"/>
      <c r="Q8" s="337"/>
    </row>
    <row r="9" spans="2:19" s="192" customFormat="1" ht="7.15" customHeight="1" x14ac:dyDescent="0.3">
      <c r="F9" s="193"/>
      <c r="G9" s="193"/>
    </row>
    <row r="10" spans="2:19" s="189" customFormat="1" ht="14.25" x14ac:dyDescent="0.2">
      <c r="B10" s="189" t="s">
        <v>170</v>
      </c>
      <c r="D10" s="338"/>
      <c r="E10" s="339"/>
      <c r="F10" s="336" t="s">
        <v>177</v>
      </c>
      <c r="G10" s="336"/>
      <c r="L10" s="189" t="s">
        <v>171</v>
      </c>
      <c r="M10" s="338"/>
      <c r="N10" s="339"/>
      <c r="P10" s="189" t="s">
        <v>178</v>
      </c>
    </row>
    <row r="11" spans="2:19" s="192" customFormat="1" ht="6.6" customHeight="1" x14ac:dyDescent="0.3">
      <c r="F11" s="193"/>
      <c r="G11" s="193"/>
    </row>
    <row r="12" spans="2:19" s="189" customFormat="1" ht="13.5" x14ac:dyDescent="0.2">
      <c r="B12" s="189" t="s">
        <v>179</v>
      </c>
      <c r="F12" s="336" t="s">
        <v>180</v>
      </c>
      <c r="G12" s="336"/>
      <c r="H12" s="194" t="s">
        <v>172</v>
      </c>
      <c r="I12" s="194"/>
      <c r="J12" s="194"/>
      <c r="L12" s="189" t="s">
        <v>173</v>
      </c>
      <c r="M12" s="342" t="s">
        <v>85</v>
      </c>
      <c r="N12" s="342"/>
      <c r="O12" s="342"/>
      <c r="P12" s="342"/>
      <c r="Q12" s="342"/>
      <c r="R12" s="194"/>
      <c r="S12" s="194"/>
    </row>
    <row r="13" spans="2:19" s="192" customFormat="1" ht="13.5" x14ac:dyDescent="0.3"/>
    <row r="14" spans="2:19" ht="4.9000000000000004" customHeight="1" x14ac:dyDescent="0.25">
      <c r="B14" s="195"/>
      <c r="C14" s="195"/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</row>
    <row r="15" spans="2:19" s="196" customFormat="1" ht="16.5" x14ac:dyDescent="0.3">
      <c r="B15" s="197" t="s">
        <v>181</v>
      </c>
      <c r="C15" s="197"/>
      <c r="N15" s="198" t="s">
        <v>182</v>
      </c>
    </row>
    <row r="16" spans="2:19" s="199" customFormat="1" ht="14.25" x14ac:dyDescent="0.3"/>
    <row r="17" spans="2:19" s="189" customFormat="1" ht="16.5" x14ac:dyDescent="0.2">
      <c r="B17" s="189" t="s">
        <v>183</v>
      </c>
      <c r="E17" s="200" t="s">
        <v>184</v>
      </c>
      <c r="F17" s="201" t="s">
        <v>232</v>
      </c>
      <c r="H17" s="200" t="s">
        <v>186</v>
      </c>
      <c r="I17" s="201" t="s">
        <v>237</v>
      </c>
      <c r="K17" s="200" t="s">
        <v>186</v>
      </c>
      <c r="L17" s="201" t="s">
        <v>188</v>
      </c>
      <c r="N17" s="202" t="s">
        <v>189</v>
      </c>
    </row>
    <row r="18" spans="2:19" s="192" customFormat="1" ht="4.9000000000000004" customHeight="1" x14ac:dyDescent="0.3">
      <c r="F18" s="203"/>
      <c r="I18" s="203"/>
      <c r="L18" s="203"/>
    </row>
    <row r="19" spans="2:19" s="189" customFormat="1" x14ac:dyDescent="0.2">
      <c r="B19" s="189" t="s">
        <v>190</v>
      </c>
      <c r="E19" s="200" t="s">
        <v>186</v>
      </c>
      <c r="F19" s="201" t="s">
        <v>233</v>
      </c>
      <c r="H19" s="200" t="s">
        <v>186</v>
      </c>
      <c r="I19" s="201" t="s">
        <v>238</v>
      </c>
      <c r="K19" s="200" t="s">
        <v>186</v>
      </c>
      <c r="L19" s="201" t="s">
        <v>188</v>
      </c>
      <c r="N19" s="189" t="s">
        <v>193</v>
      </c>
      <c r="O19" s="200" t="s">
        <v>186</v>
      </c>
      <c r="P19" s="201" t="s">
        <v>242</v>
      </c>
      <c r="R19" s="200" t="s">
        <v>186</v>
      </c>
      <c r="S19" s="201" t="s">
        <v>244</v>
      </c>
    </row>
    <row r="20" spans="2:19" s="192" customFormat="1" ht="4.9000000000000004" customHeight="1" x14ac:dyDescent="0.3">
      <c r="F20" s="203"/>
      <c r="I20" s="203"/>
      <c r="P20" s="203"/>
      <c r="S20" s="203"/>
    </row>
    <row r="21" spans="2:19" s="189" customFormat="1" x14ac:dyDescent="0.2">
      <c r="B21" s="189" t="s">
        <v>196</v>
      </c>
      <c r="E21" s="200" t="s">
        <v>186</v>
      </c>
      <c r="F21" s="201" t="s">
        <v>234</v>
      </c>
      <c r="H21" s="200" t="s">
        <v>186</v>
      </c>
      <c r="I21" s="201" t="s">
        <v>239</v>
      </c>
      <c r="N21" s="189" t="s">
        <v>199</v>
      </c>
      <c r="O21" s="200" t="s">
        <v>186</v>
      </c>
      <c r="P21" s="201" t="s">
        <v>243</v>
      </c>
      <c r="R21" s="200" t="s">
        <v>186</v>
      </c>
      <c r="S21" s="201" t="s">
        <v>237</v>
      </c>
    </row>
    <row r="22" spans="2:19" s="192" customFormat="1" ht="4.9000000000000004" customHeight="1" x14ac:dyDescent="0.3">
      <c r="F22" s="203"/>
      <c r="I22" s="203"/>
      <c r="P22" s="203"/>
    </row>
    <row r="23" spans="2:19" s="189" customFormat="1" x14ac:dyDescent="0.2">
      <c r="B23" s="189" t="s">
        <v>202</v>
      </c>
      <c r="E23" s="200" t="s">
        <v>186</v>
      </c>
      <c r="F23" s="201" t="s">
        <v>235</v>
      </c>
      <c r="H23" s="200" t="s">
        <v>186</v>
      </c>
      <c r="I23" s="201" t="s">
        <v>240</v>
      </c>
      <c r="N23" s="189" t="s">
        <v>205</v>
      </c>
      <c r="O23" s="200" t="s">
        <v>186</v>
      </c>
      <c r="P23" s="204">
        <v>422</v>
      </c>
    </row>
    <row r="24" spans="2:19" s="192" customFormat="1" ht="4.9000000000000004" customHeight="1" x14ac:dyDescent="0.3">
      <c r="F24" s="203"/>
      <c r="I24" s="203"/>
      <c r="P24" s="203"/>
    </row>
    <row r="25" spans="2:19" s="189" customFormat="1" x14ac:dyDescent="0.2">
      <c r="B25" s="189" t="s">
        <v>206</v>
      </c>
      <c r="E25" s="200" t="s">
        <v>186</v>
      </c>
      <c r="F25" s="201" t="s">
        <v>236</v>
      </c>
      <c r="H25" s="200" t="s">
        <v>186</v>
      </c>
      <c r="I25" s="201" t="s">
        <v>241</v>
      </c>
      <c r="N25" s="189" t="s">
        <v>209</v>
      </c>
      <c r="O25" s="200" t="s">
        <v>186</v>
      </c>
      <c r="P25" s="204">
        <v>608</v>
      </c>
    </row>
    <row r="26" spans="2:19" s="192" customFormat="1" ht="4.9000000000000004" customHeight="1" x14ac:dyDescent="0.3">
      <c r="F26" s="203"/>
      <c r="I26" s="203"/>
    </row>
    <row r="27" spans="2:19" s="189" customFormat="1" x14ac:dyDescent="0.2">
      <c r="B27" s="189" t="s">
        <v>210</v>
      </c>
      <c r="E27" s="200" t="s">
        <v>186</v>
      </c>
      <c r="F27" s="201" t="s">
        <v>235</v>
      </c>
      <c r="H27" s="200" t="s">
        <v>186</v>
      </c>
      <c r="I27" s="201" t="s">
        <v>240</v>
      </c>
      <c r="N27" s="343" t="s">
        <v>211</v>
      </c>
      <c r="O27" s="343"/>
      <c r="P27" s="343"/>
    </row>
    <row r="28" spans="2:19" ht="4.9000000000000004" customHeight="1" x14ac:dyDescent="0.25"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</row>
    <row r="29" spans="2:19" ht="8.4499999999999993" customHeight="1" x14ac:dyDescent="0.25"/>
    <row r="30" spans="2:19" s="206" customFormat="1" x14ac:dyDescent="0.2">
      <c r="B30" s="207" t="s">
        <v>212</v>
      </c>
      <c r="C30" s="207"/>
      <c r="H30" s="200" t="s">
        <v>186</v>
      </c>
      <c r="I30" s="344" t="s">
        <v>213</v>
      </c>
      <c r="J30" s="344"/>
      <c r="K30" s="344"/>
      <c r="L30" s="344"/>
      <c r="N30" s="343" t="s">
        <v>214</v>
      </c>
      <c r="O30" s="343"/>
      <c r="P30" s="343"/>
      <c r="Q30" s="343"/>
      <c r="R30" s="343"/>
      <c r="S30" s="343"/>
    </row>
    <row r="31" spans="2:19" ht="7.15" customHeight="1" x14ac:dyDescent="0.25"/>
    <row r="32" spans="2:19" s="206" customFormat="1" x14ac:dyDescent="0.2">
      <c r="B32" s="189" t="s">
        <v>215</v>
      </c>
      <c r="C32" s="189"/>
      <c r="G32" s="340" t="s">
        <v>216</v>
      </c>
      <c r="H32" s="340"/>
      <c r="I32" s="340"/>
      <c r="J32" s="340"/>
      <c r="K32" s="340"/>
      <c r="N32" s="208" t="s">
        <v>217</v>
      </c>
      <c r="P32" s="345" t="s">
        <v>218</v>
      </c>
      <c r="Q32" s="345"/>
    </row>
    <row r="33" spans="2:19" s="206" customFormat="1" x14ac:dyDescent="0.2">
      <c r="G33" s="340" t="s">
        <v>219</v>
      </c>
      <c r="H33" s="340"/>
      <c r="I33" s="340"/>
      <c r="J33" s="340"/>
      <c r="K33" s="340"/>
    </row>
    <row r="34" spans="2:19" ht="8.4499999999999993" customHeight="1" x14ac:dyDescent="0.25"/>
    <row r="35" spans="2:19" s="206" customFormat="1" x14ac:dyDescent="0.2">
      <c r="B35" s="212" t="s">
        <v>186</v>
      </c>
      <c r="C35" s="194" t="s">
        <v>220</v>
      </c>
    </row>
    <row r="36" spans="2:19" s="206" customFormat="1" ht="12.6" customHeight="1" x14ac:dyDescent="0.2">
      <c r="C36" s="194" t="s">
        <v>221</v>
      </c>
    </row>
    <row r="37" spans="2:19" ht="7.15" customHeight="1" x14ac:dyDescent="0.25"/>
    <row r="38" spans="2:19" s="206" customFormat="1" x14ac:dyDescent="0.2">
      <c r="B38" s="208" t="s">
        <v>222</v>
      </c>
    </row>
    <row r="39" spans="2:19" ht="6" customHeight="1" x14ac:dyDescent="0.25"/>
    <row r="40" spans="2:19" s="206" customFormat="1" x14ac:dyDescent="0.2">
      <c r="B40" s="212" t="s">
        <v>186</v>
      </c>
      <c r="C40" s="208" t="s">
        <v>223</v>
      </c>
      <c r="H40" s="200" t="s">
        <v>184</v>
      </c>
      <c r="I40" s="208" t="s">
        <v>224</v>
      </c>
      <c r="M40" s="212" t="s">
        <v>186</v>
      </c>
      <c r="N40" s="208" t="s">
        <v>225</v>
      </c>
    </row>
    <row r="41" spans="2:19" ht="8.4499999999999993" customHeight="1" x14ac:dyDescent="0.25"/>
    <row r="42" spans="2:19" s="206" customFormat="1" ht="16.5" x14ac:dyDescent="0.2">
      <c r="B42" s="189" t="s">
        <v>245</v>
      </c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  <c r="N42" s="210"/>
      <c r="O42" s="210"/>
      <c r="P42" s="210"/>
      <c r="Q42" s="210"/>
      <c r="R42" s="210"/>
    </row>
    <row r="43" spans="2:19" s="206" customFormat="1" ht="10.9" customHeight="1" x14ac:dyDescent="0.2">
      <c r="B43" s="189" t="s">
        <v>246</v>
      </c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  <c r="N43" s="210"/>
      <c r="O43" s="210"/>
      <c r="P43" s="210"/>
      <c r="Q43" s="210"/>
      <c r="R43" s="210"/>
    </row>
    <row r="44" spans="2:19" s="206" customFormat="1" ht="9.6" customHeight="1" x14ac:dyDescent="0.2">
      <c r="B44" s="189" t="s">
        <v>228</v>
      </c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  <c r="N44" s="210"/>
      <c r="O44" s="210"/>
      <c r="P44" s="210"/>
      <c r="Q44" s="210"/>
      <c r="R44" s="210"/>
    </row>
    <row r="45" spans="2:19" ht="7.9" customHeight="1" x14ac:dyDescent="0.3">
      <c r="B45" s="196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96"/>
      <c r="P45" s="196"/>
      <c r="Q45" s="196"/>
      <c r="R45" s="196"/>
    </row>
    <row r="46" spans="2:19" s="206" customFormat="1" ht="16.5" x14ac:dyDescent="0.2">
      <c r="B46" s="208" t="s">
        <v>229</v>
      </c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  <c r="N46" s="210"/>
      <c r="O46" s="208"/>
      <c r="P46" s="208" t="s">
        <v>230</v>
      </c>
      <c r="Q46" s="208"/>
      <c r="R46" s="208"/>
      <c r="S46" s="208"/>
    </row>
    <row r="47" spans="2:19" ht="6" customHeight="1" x14ac:dyDescent="0.3">
      <c r="O47" s="341"/>
      <c r="P47" s="341"/>
      <c r="Q47" s="341"/>
      <c r="R47" s="341"/>
      <c r="S47" s="341"/>
    </row>
    <row r="48" spans="2:19" x14ac:dyDescent="0.25">
      <c r="P48" s="211"/>
      <c r="Q48" s="211"/>
      <c r="R48" s="211"/>
    </row>
    <row r="49" spans="16:18" x14ac:dyDescent="0.25">
      <c r="P49" s="211"/>
      <c r="Q49" s="211"/>
      <c r="R49" s="211"/>
    </row>
  </sheetData>
  <mergeCells count="16">
    <mergeCell ref="G33:K33"/>
    <mergeCell ref="O47:S47"/>
    <mergeCell ref="F12:G12"/>
    <mergeCell ref="M12:Q12"/>
    <mergeCell ref="N27:P27"/>
    <mergeCell ref="I30:L30"/>
    <mergeCell ref="N30:S30"/>
    <mergeCell ref="G32:K32"/>
    <mergeCell ref="P32:Q32"/>
    <mergeCell ref="B6:S6"/>
    <mergeCell ref="F8:G8"/>
    <mergeCell ref="H8:J8"/>
    <mergeCell ref="N8:Q8"/>
    <mergeCell ref="D10:E10"/>
    <mergeCell ref="F10:G10"/>
    <mergeCell ref="M10:N10"/>
  </mergeCells>
  <pageMargins left="0.39370078740157483" right="0.39370078740157483" top="0.39370078740157483" bottom="0.39370078740157483" header="0.31496062992125984" footer="0.31496062992125984"/>
  <pageSetup paperSize="9" scale="95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8">
    <pageSetUpPr fitToPage="1"/>
  </sheetPr>
  <dimension ref="B6:S49"/>
  <sheetViews>
    <sheetView showGridLines="0" topLeftCell="A4" workbookViewId="0">
      <selection activeCell="B44" sqref="B44"/>
    </sheetView>
  </sheetViews>
  <sheetFormatPr baseColWidth="10" defaultColWidth="11.5703125" defaultRowHeight="15" x14ac:dyDescent="0.25"/>
  <cols>
    <col min="1" max="2" width="2.7109375" style="188" customWidth="1"/>
    <col min="3" max="3" width="10" style="188" customWidth="1"/>
    <col min="4" max="4" width="11.5703125" style="188" customWidth="1"/>
    <col min="5" max="5" width="3.28515625" style="188" customWidth="1"/>
    <col min="6" max="6" width="14.28515625" style="188" customWidth="1"/>
    <col min="7" max="8" width="3.28515625" style="188" customWidth="1"/>
    <col min="9" max="9" width="14.28515625" style="188" customWidth="1"/>
    <col min="10" max="11" width="3.28515625" style="188" customWidth="1"/>
    <col min="12" max="12" width="18.7109375" style="188" customWidth="1"/>
    <col min="13" max="13" width="3.28515625" style="188" customWidth="1"/>
    <col min="14" max="14" width="17.5703125" style="188" customWidth="1"/>
    <col min="15" max="15" width="3.28515625" style="188" customWidth="1"/>
    <col min="16" max="16" width="13.7109375" style="188" customWidth="1"/>
    <col min="17" max="18" width="3.28515625" style="188" customWidth="1"/>
    <col min="19" max="19" width="13.42578125" style="188" customWidth="1"/>
    <col min="20" max="16384" width="11.5703125" style="188"/>
  </cols>
  <sheetData>
    <row r="6" spans="2:19" ht="16.5" x14ac:dyDescent="0.25">
      <c r="B6" s="335" t="s">
        <v>247</v>
      </c>
      <c r="C6" s="335"/>
      <c r="D6" s="335"/>
      <c r="E6" s="335"/>
      <c r="F6" s="335"/>
      <c r="G6" s="335"/>
      <c r="H6" s="335"/>
      <c r="I6" s="335"/>
      <c r="J6" s="335"/>
      <c r="K6" s="335"/>
      <c r="L6" s="335"/>
      <c r="M6" s="335"/>
      <c r="N6" s="335"/>
      <c r="O6" s="335"/>
      <c r="P6" s="335"/>
      <c r="Q6" s="335"/>
      <c r="R6" s="335"/>
      <c r="S6" s="335"/>
    </row>
    <row r="7" spans="2:19" ht="7.9" customHeight="1" x14ac:dyDescent="0.25"/>
    <row r="8" spans="2:19" s="189" customFormat="1" x14ac:dyDescent="0.2">
      <c r="B8" s="189" t="s">
        <v>176</v>
      </c>
      <c r="D8" s="190">
        <f ca="1" xml:space="preserve"> TODAY()</f>
        <v>42928</v>
      </c>
      <c r="F8" s="336" t="s">
        <v>168</v>
      </c>
      <c r="G8" s="336"/>
      <c r="H8" s="337"/>
      <c r="I8" s="337"/>
      <c r="J8" s="337"/>
      <c r="L8" s="189" t="s">
        <v>169</v>
      </c>
      <c r="M8" s="191"/>
      <c r="N8" s="337"/>
      <c r="O8" s="337"/>
      <c r="P8" s="337"/>
      <c r="Q8" s="337"/>
    </row>
    <row r="9" spans="2:19" s="192" customFormat="1" ht="7.15" customHeight="1" x14ac:dyDescent="0.3">
      <c r="F9" s="193"/>
      <c r="G9" s="193"/>
    </row>
    <row r="10" spans="2:19" s="189" customFormat="1" ht="14.25" x14ac:dyDescent="0.2">
      <c r="B10" s="189" t="s">
        <v>170</v>
      </c>
      <c r="D10" s="338"/>
      <c r="E10" s="339"/>
      <c r="F10" s="336" t="s">
        <v>177</v>
      </c>
      <c r="G10" s="336"/>
      <c r="L10" s="189" t="s">
        <v>171</v>
      </c>
      <c r="M10" s="338"/>
      <c r="N10" s="339"/>
      <c r="P10" s="189" t="s">
        <v>178</v>
      </c>
    </row>
    <row r="11" spans="2:19" s="192" customFormat="1" ht="6.6" customHeight="1" x14ac:dyDescent="0.3">
      <c r="F11" s="193"/>
      <c r="G11" s="193"/>
    </row>
    <row r="12" spans="2:19" s="189" customFormat="1" ht="13.5" x14ac:dyDescent="0.2">
      <c r="B12" s="189" t="s">
        <v>179</v>
      </c>
      <c r="F12" s="336" t="s">
        <v>180</v>
      </c>
      <c r="G12" s="336"/>
      <c r="H12" s="194" t="s">
        <v>172</v>
      </c>
      <c r="I12" s="194"/>
      <c r="J12" s="194"/>
      <c r="L12" s="189" t="s">
        <v>173</v>
      </c>
      <c r="M12" s="342" t="s">
        <v>85</v>
      </c>
      <c r="N12" s="342"/>
      <c r="O12" s="342"/>
      <c r="P12" s="342"/>
      <c r="Q12" s="342"/>
      <c r="R12" s="194"/>
      <c r="S12" s="194"/>
    </row>
    <row r="13" spans="2:19" s="192" customFormat="1" ht="13.5" x14ac:dyDescent="0.3"/>
    <row r="14" spans="2:19" ht="4.9000000000000004" customHeight="1" x14ac:dyDescent="0.25">
      <c r="B14" s="195"/>
      <c r="C14" s="195"/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</row>
    <row r="15" spans="2:19" s="196" customFormat="1" ht="16.5" x14ac:dyDescent="0.3">
      <c r="B15" s="197" t="s">
        <v>181</v>
      </c>
      <c r="C15" s="197"/>
      <c r="N15" s="198" t="s">
        <v>182</v>
      </c>
    </row>
    <row r="16" spans="2:19" s="199" customFormat="1" ht="14.25" x14ac:dyDescent="0.3"/>
    <row r="17" spans="2:19" s="189" customFormat="1" ht="16.5" x14ac:dyDescent="0.2">
      <c r="B17" s="189" t="s">
        <v>183</v>
      </c>
      <c r="E17" s="200" t="s">
        <v>184</v>
      </c>
      <c r="F17" s="201" t="s">
        <v>248</v>
      </c>
      <c r="H17" s="200" t="s">
        <v>186</v>
      </c>
      <c r="I17" s="201" t="s">
        <v>253</v>
      </c>
      <c r="K17" s="200" t="s">
        <v>186</v>
      </c>
      <c r="L17" s="201" t="s">
        <v>188</v>
      </c>
      <c r="N17" s="202" t="s">
        <v>189</v>
      </c>
    </row>
    <row r="18" spans="2:19" s="192" customFormat="1" ht="4.9000000000000004" customHeight="1" x14ac:dyDescent="0.3">
      <c r="F18" s="203"/>
      <c r="I18" s="203"/>
      <c r="L18" s="203"/>
    </row>
    <row r="19" spans="2:19" s="189" customFormat="1" x14ac:dyDescent="0.2">
      <c r="B19" s="189" t="s">
        <v>190</v>
      </c>
      <c r="E19" s="200" t="s">
        <v>186</v>
      </c>
      <c r="F19" s="201" t="s">
        <v>249</v>
      </c>
      <c r="H19" s="200" t="s">
        <v>186</v>
      </c>
      <c r="I19" s="201" t="s">
        <v>241</v>
      </c>
      <c r="K19" s="200" t="s">
        <v>186</v>
      </c>
      <c r="L19" s="201" t="s">
        <v>188</v>
      </c>
      <c r="N19" s="189" t="s">
        <v>193</v>
      </c>
      <c r="O19" s="200" t="s">
        <v>186</v>
      </c>
      <c r="P19" s="201" t="s">
        <v>203</v>
      </c>
      <c r="R19" s="200" t="s">
        <v>186</v>
      </c>
      <c r="S19" s="201" t="s">
        <v>258</v>
      </c>
    </row>
    <row r="20" spans="2:19" s="192" customFormat="1" ht="4.9000000000000004" customHeight="1" x14ac:dyDescent="0.3">
      <c r="F20" s="203"/>
      <c r="I20" s="203"/>
      <c r="P20" s="203"/>
      <c r="S20" s="203"/>
    </row>
    <row r="21" spans="2:19" s="189" customFormat="1" x14ac:dyDescent="0.2">
      <c r="B21" s="189" t="s">
        <v>196</v>
      </c>
      <c r="E21" s="200" t="s">
        <v>186</v>
      </c>
      <c r="F21" s="201" t="s">
        <v>250</v>
      </c>
      <c r="H21" s="200" t="s">
        <v>186</v>
      </c>
      <c r="I21" s="201" t="s">
        <v>254</v>
      </c>
      <c r="N21" s="189" t="s">
        <v>199</v>
      </c>
      <c r="O21" s="200" t="s">
        <v>186</v>
      </c>
      <c r="P21" s="201" t="s">
        <v>257</v>
      </c>
      <c r="R21" s="200" t="s">
        <v>186</v>
      </c>
      <c r="S21" s="201" t="s">
        <v>259</v>
      </c>
    </row>
    <row r="22" spans="2:19" s="192" customFormat="1" ht="4.9000000000000004" customHeight="1" x14ac:dyDescent="0.3">
      <c r="F22" s="203"/>
      <c r="I22" s="203"/>
      <c r="P22" s="203"/>
    </row>
    <row r="23" spans="2:19" s="189" customFormat="1" x14ac:dyDescent="0.2">
      <c r="B23" s="189" t="s">
        <v>202</v>
      </c>
      <c r="E23" s="200" t="s">
        <v>186</v>
      </c>
      <c r="F23" s="201" t="s">
        <v>251</v>
      </c>
      <c r="H23" s="200" t="s">
        <v>186</v>
      </c>
      <c r="I23" s="201" t="s">
        <v>255</v>
      </c>
      <c r="N23" s="189" t="s">
        <v>205</v>
      </c>
      <c r="O23" s="200" t="s">
        <v>186</v>
      </c>
      <c r="P23" s="204">
        <v>466</v>
      </c>
    </row>
    <row r="24" spans="2:19" s="192" customFormat="1" ht="4.9000000000000004" customHeight="1" x14ac:dyDescent="0.3">
      <c r="F24" s="203"/>
      <c r="I24" s="203"/>
      <c r="P24" s="203"/>
    </row>
    <row r="25" spans="2:19" s="189" customFormat="1" x14ac:dyDescent="0.2">
      <c r="B25" s="189" t="s">
        <v>206</v>
      </c>
      <c r="E25" s="200" t="s">
        <v>186</v>
      </c>
      <c r="F25" s="201" t="s">
        <v>252</v>
      </c>
      <c r="H25" s="200" t="s">
        <v>186</v>
      </c>
      <c r="I25" s="201" t="s">
        <v>256</v>
      </c>
      <c r="N25" s="189" t="s">
        <v>209</v>
      </c>
      <c r="O25" s="200" t="s">
        <v>186</v>
      </c>
      <c r="P25" s="204">
        <v>653</v>
      </c>
    </row>
    <row r="26" spans="2:19" s="192" customFormat="1" ht="4.9000000000000004" customHeight="1" x14ac:dyDescent="0.3">
      <c r="F26" s="203"/>
      <c r="I26" s="203"/>
    </row>
    <row r="27" spans="2:19" s="189" customFormat="1" x14ac:dyDescent="0.2">
      <c r="B27" s="189" t="s">
        <v>210</v>
      </c>
      <c r="E27" s="200" t="s">
        <v>186</v>
      </c>
      <c r="F27" s="201" t="s">
        <v>251</v>
      </c>
      <c r="H27" s="200" t="s">
        <v>186</v>
      </c>
      <c r="I27" s="201" t="s">
        <v>255</v>
      </c>
      <c r="N27" s="343" t="s">
        <v>211</v>
      </c>
      <c r="O27" s="343"/>
      <c r="P27" s="343"/>
    </row>
    <row r="28" spans="2:19" ht="4.9000000000000004" customHeight="1" x14ac:dyDescent="0.25"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</row>
    <row r="29" spans="2:19" ht="8.4499999999999993" customHeight="1" x14ac:dyDescent="0.25"/>
    <row r="30" spans="2:19" s="206" customFormat="1" x14ac:dyDescent="0.2">
      <c r="B30" s="207" t="s">
        <v>212</v>
      </c>
      <c r="C30" s="207"/>
      <c r="H30" s="200" t="s">
        <v>186</v>
      </c>
      <c r="I30" s="344" t="s">
        <v>213</v>
      </c>
      <c r="J30" s="344"/>
      <c r="K30" s="344"/>
      <c r="L30" s="344"/>
      <c r="N30" s="343" t="s">
        <v>214</v>
      </c>
      <c r="O30" s="343"/>
      <c r="P30" s="343"/>
      <c r="Q30" s="343"/>
      <c r="R30" s="343"/>
      <c r="S30" s="343"/>
    </row>
    <row r="31" spans="2:19" ht="7.15" customHeight="1" x14ac:dyDescent="0.25"/>
    <row r="32" spans="2:19" s="206" customFormat="1" x14ac:dyDescent="0.2">
      <c r="B32" s="189" t="s">
        <v>215</v>
      </c>
      <c r="C32" s="189"/>
      <c r="G32" s="340" t="s">
        <v>216</v>
      </c>
      <c r="H32" s="340"/>
      <c r="I32" s="340"/>
      <c r="J32" s="340"/>
      <c r="K32" s="340"/>
      <c r="N32" s="208" t="s">
        <v>217</v>
      </c>
      <c r="P32" s="345" t="s">
        <v>218</v>
      </c>
      <c r="Q32" s="345"/>
    </row>
    <row r="33" spans="2:19" s="206" customFormat="1" x14ac:dyDescent="0.2">
      <c r="G33" s="340" t="s">
        <v>219</v>
      </c>
      <c r="H33" s="340"/>
      <c r="I33" s="340"/>
      <c r="J33" s="340"/>
      <c r="K33" s="340"/>
    </row>
    <row r="34" spans="2:19" ht="8.4499999999999993" customHeight="1" x14ac:dyDescent="0.25"/>
    <row r="35" spans="2:19" s="206" customFormat="1" x14ac:dyDescent="0.2">
      <c r="B35" s="212" t="s">
        <v>186</v>
      </c>
      <c r="C35" s="194" t="s">
        <v>220</v>
      </c>
    </row>
    <row r="36" spans="2:19" s="206" customFormat="1" ht="12.6" customHeight="1" x14ac:dyDescent="0.2">
      <c r="C36" s="194" t="s">
        <v>221</v>
      </c>
    </row>
    <row r="37" spans="2:19" ht="7.15" customHeight="1" x14ac:dyDescent="0.25"/>
    <row r="38" spans="2:19" s="206" customFormat="1" x14ac:dyDescent="0.2">
      <c r="B38" s="208" t="s">
        <v>222</v>
      </c>
    </row>
    <row r="39" spans="2:19" ht="6" customHeight="1" x14ac:dyDescent="0.25"/>
    <row r="40" spans="2:19" s="206" customFormat="1" x14ac:dyDescent="0.2">
      <c r="B40" s="212" t="s">
        <v>186</v>
      </c>
      <c r="C40" s="208" t="s">
        <v>223</v>
      </c>
      <c r="H40" s="200" t="s">
        <v>184</v>
      </c>
      <c r="I40" s="208" t="s">
        <v>224</v>
      </c>
      <c r="M40" s="212" t="s">
        <v>186</v>
      </c>
      <c r="N40" s="208" t="s">
        <v>225</v>
      </c>
    </row>
    <row r="41" spans="2:19" ht="8.4499999999999993" customHeight="1" x14ac:dyDescent="0.25"/>
    <row r="42" spans="2:19" s="206" customFormat="1" ht="16.5" x14ac:dyDescent="0.2">
      <c r="B42" s="189" t="s">
        <v>260</v>
      </c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  <c r="N42" s="210"/>
      <c r="O42" s="210"/>
      <c r="P42" s="210"/>
      <c r="Q42" s="210"/>
      <c r="R42" s="210"/>
    </row>
    <row r="43" spans="2:19" s="206" customFormat="1" ht="10.9" customHeight="1" x14ac:dyDescent="0.2">
      <c r="B43" s="189" t="s">
        <v>246</v>
      </c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  <c r="N43" s="210"/>
      <c r="O43" s="210"/>
      <c r="P43" s="210"/>
      <c r="Q43" s="210"/>
      <c r="R43" s="210"/>
    </row>
    <row r="44" spans="2:19" s="206" customFormat="1" ht="9.6" customHeight="1" x14ac:dyDescent="0.2">
      <c r="B44" s="189" t="s">
        <v>228</v>
      </c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  <c r="N44" s="210"/>
      <c r="O44" s="210"/>
      <c r="P44" s="210"/>
      <c r="Q44" s="210"/>
      <c r="R44" s="210"/>
    </row>
    <row r="45" spans="2:19" ht="7.9" customHeight="1" x14ac:dyDescent="0.3">
      <c r="B45" s="196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96"/>
      <c r="P45" s="196"/>
      <c r="Q45" s="196"/>
      <c r="R45" s="196"/>
    </row>
    <row r="46" spans="2:19" s="206" customFormat="1" ht="16.5" x14ac:dyDescent="0.2">
      <c r="B46" s="208" t="s">
        <v>229</v>
      </c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  <c r="N46" s="210"/>
      <c r="O46" s="208"/>
      <c r="P46" s="208" t="s">
        <v>230</v>
      </c>
      <c r="Q46" s="208"/>
      <c r="R46" s="208"/>
      <c r="S46" s="208"/>
    </row>
    <row r="47" spans="2:19" ht="6" customHeight="1" x14ac:dyDescent="0.3">
      <c r="O47" s="341"/>
      <c r="P47" s="341"/>
      <c r="Q47" s="341"/>
      <c r="R47" s="341"/>
      <c r="S47" s="341"/>
    </row>
    <row r="48" spans="2:19" x14ac:dyDescent="0.25">
      <c r="P48" s="211"/>
      <c r="Q48" s="211"/>
      <c r="R48" s="211"/>
    </row>
    <row r="49" spans="16:18" x14ac:dyDescent="0.25">
      <c r="P49" s="211"/>
      <c r="Q49" s="211"/>
      <c r="R49" s="211"/>
    </row>
  </sheetData>
  <mergeCells count="16">
    <mergeCell ref="G33:K33"/>
    <mergeCell ref="O47:S47"/>
    <mergeCell ref="F12:G12"/>
    <mergeCell ref="M12:Q12"/>
    <mergeCell ref="N27:P27"/>
    <mergeCell ref="I30:L30"/>
    <mergeCell ref="N30:S30"/>
    <mergeCell ref="G32:K32"/>
    <mergeCell ref="P32:Q32"/>
    <mergeCell ref="B6:S6"/>
    <mergeCell ref="F8:G8"/>
    <mergeCell ref="H8:J8"/>
    <mergeCell ref="N8:Q8"/>
    <mergeCell ref="D10:E10"/>
    <mergeCell ref="F10:G10"/>
    <mergeCell ref="M10:N10"/>
  </mergeCells>
  <pageMargins left="0.39370078740157483" right="0.39370078740157483" top="0.39370078740157483" bottom="0.39370078740157483" header="0.31496062992125984" footer="0.31496062992125984"/>
  <pageSetup paperSize="9" scale="95" orientation="landscape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P76"/>
  <sheetViews>
    <sheetView showGridLines="0" topLeftCell="A46" zoomScaleNormal="100" workbookViewId="0">
      <selection activeCell="M11" sqref="M11"/>
    </sheetView>
  </sheetViews>
  <sheetFormatPr baseColWidth="10" defaultColWidth="11.42578125" defaultRowHeight="15" x14ac:dyDescent="0.25"/>
  <cols>
    <col min="1" max="1" width="16.140625" style="106" customWidth="1"/>
    <col min="2" max="2" width="5.7109375" style="106" customWidth="1"/>
    <col min="3" max="3" width="28.28515625" style="106" customWidth="1"/>
    <col min="4" max="4" width="3.5703125" style="106" customWidth="1"/>
    <col min="5" max="5" width="14.7109375" style="106" customWidth="1"/>
    <col min="6" max="6" width="3.5703125" style="106" customWidth="1"/>
    <col min="7" max="7" width="14.7109375" style="106" customWidth="1"/>
    <col min="8" max="8" width="3.5703125" style="106" customWidth="1"/>
    <col min="9" max="9" width="14.7109375" style="106" customWidth="1"/>
    <col min="10" max="10" width="3.5703125" style="106" customWidth="1"/>
    <col min="11" max="12" width="14.7109375" style="106" customWidth="1"/>
    <col min="13" max="14" width="11.42578125" style="106"/>
    <col min="15" max="15" width="29.42578125" style="106" customWidth="1"/>
    <col min="16" max="16384" width="11.42578125" style="106"/>
  </cols>
  <sheetData>
    <row r="2" spans="1:12" ht="73.5" customHeight="1" x14ac:dyDescent="0.25"/>
    <row r="4" spans="1:12" ht="26.25" x14ac:dyDescent="0.4">
      <c r="A4" s="281" t="s">
        <v>90</v>
      </c>
      <c r="B4" s="281"/>
      <c r="C4" s="281"/>
      <c r="D4" s="281"/>
      <c r="E4" s="281"/>
      <c r="F4" s="281"/>
      <c r="G4" s="281"/>
      <c r="H4" s="281"/>
      <c r="I4" s="281"/>
      <c r="J4" s="281"/>
      <c r="K4" s="281"/>
      <c r="L4" s="281"/>
    </row>
    <row r="5" spans="1:12" ht="15.75" x14ac:dyDescent="0.25">
      <c r="A5" s="282"/>
      <c r="B5" s="282"/>
      <c r="C5" s="282"/>
      <c r="D5" s="282"/>
      <c r="E5" s="282"/>
      <c r="F5" s="282"/>
      <c r="G5" s="282"/>
      <c r="H5" s="282"/>
      <c r="I5" s="282"/>
      <c r="J5" s="282"/>
      <c r="K5" s="282"/>
      <c r="L5" s="282"/>
    </row>
    <row r="6" spans="1:12" ht="6" customHeight="1" x14ac:dyDescent="0.25"/>
    <row r="7" spans="1:12" ht="21" x14ac:dyDescent="0.35">
      <c r="A7" s="276" t="s">
        <v>91</v>
      </c>
      <c r="B7" s="276"/>
      <c r="C7" s="283">
        <f ca="1">TODAY()</f>
        <v>42928</v>
      </c>
      <c r="D7" s="283"/>
      <c r="E7" s="283"/>
      <c r="F7" s="283"/>
      <c r="G7" s="283"/>
      <c r="H7" s="283"/>
      <c r="I7" s="283"/>
      <c r="J7" s="283"/>
      <c r="K7" s="283"/>
      <c r="L7" s="107"/>
    </row>
    <row r="8" spans="1:12" ht="7.5" customHeight="1" x14ac:dyDescent="0.3">
      <c r="A8" s="108"/>
      <c r="B8" s="109"/>
    </row>
    <row r="9" spans="1:12" ht="21" x14ac:dyDescent="0.35">
      <c r="A9" s="284" t="s">
        <v>92</v>
      </c>
      <c r="B9" s="285"/>
      <c r="C9" s="277" t="s">
        <v>93</v>
      </c>
      <c r="D9" s="277"/>
      <c r="E9" s="277"/>
      <c r="F9" s="286"/>
      <c r="G9" s="277"/>
      <c r="H9" s="277"/>
      <c r="I9" s="277"/>
      <c r="J9" s="277"/>
      <c r="K9" s="277"/>
      <c r="L9" s="110"/>
    </row>
    <row r="10" spans="1:12" ht="7.5" customHeight="1" x14ac:dyDescent="0.3">
      <c r="A10" s="178"/>
      <c r="B10" s="179"/>
      <c r="F10" s="180"/>
    </row>
    <row r="11" spans="1:12" ht="21" x14ac:dyDescent="0.35">
      <c r="A11" s="276" t="s">
        <v>94</v>
      </c>
      <c r="B11" s="276"/>
      <c r="C11" s="277" t="s">
        <v>88</v>
      </c>
      <c r="D11" s="277"/>
      <c r="E11" s="277"/>
      <c r="F11" s="277"/>
      <c r="G11" s="277"/>
      <c r="H11" s="277"/>
      <c r="I11" s="277"/>
      <c r="J11" s="277"/>
      <c r="K11" s="277"/>
      <c r="L11" s="111"/>
    </row>
    <row r="12" spans="1:12" ht="7.5" customHeight="1" x14ac:dyDescent="0.3">
      <c r="A12" s="108"/>
      <c r="B12" s="109"/>
      <c r="C12" s="112"/>
      <c r="D12" s="112"/>
      <c r="E12" s="112"/>
      <c r="F12" s="112"/>
      <c r="G12" s="112"/>
      <c r="H12" s="112"/>
      <c r="I12" s="112"/>
      <c r="J12" s="112"/>
      <c r="K12" s="112"/>
    </row>
    <row r="13" spans="1:12" ht="21" x14ac:dyDescent="0.35">
      <c r="A13" s="276" t="s">
        <v>95</v>
      </c>
      <c r="B13" s="276"/>
      <c r="C13" s="277" t="s">
        <v>96</v>
      </c>
      <c r="D13" s="277"/>
      <c r="E13" s="277"/>
      <c r="F13" s="277"/>
      <c r="G13" s="277"/>
      <c r="H13" s="277"/>
      <c r="I13" s="277"/>
      <c r="J13" s="277"/>
      <c r="K13" s="277"/>
      <c r="L13" s="111"/>
    </row>
    <row r="14" spans="1:12" ht="7.5" customHeight="1" x14ac:dyDescent="0.25"/>
    <row r="15" spans="1:12" ht="18.75" x14ac:dyDescent="0.3">
      <c r="A15" s="113" t="s">
        <v>97</v>
      </c>
    </row>
    <row r="16" spans="1:12" ht="9" customHeight="1" thickBot="1" x14ac:dyDescent="0.3"/>
    <row r="17" spans="1:16" s="117" customFormat="1" ht="22.5" customHeight="1" x14ac:dyDescent="0.25">
      <c r="A17" s="267" t="s">
        <v>98</v>
      </c>
      <c r="B17" s="114"/>
      <c r="C17" s="115" t="s">
        <v>99</v>
      </c>
      <c r="D17" s="116"/>
      <c r="E17" s="278" t="s">
        <v>100</v>
      </c>
      <c r="F17" s="278"/>
      <c r="G17" s="278"/>
      <c r="H17" s="279" t="s">
        <v>101</v>
      </c>
      <c r="I17" s="279"/>
      <c r="J17" s="279"/>
      <c r="K17" s="279"/>
      <c r="L17" s="280"/>
      <c r="O17" s="118"/>
      <c r="P17" s="119"/>
    </row>
    <row r="18" spans="1:16" s="125" customFormat="1" ht="16.899999999999999" customHeight="1" x14ac:dyDescent="0.2">
      <c r="A18" s="268"/>
      <c r="B18" s="120"/>
      <c r="C18" s="121" t="s">
        <v>102</v>
      </c>
      <c r="D18" s="122"/>
      <c r="E18" s="123" t="s">
        <v>103</v>
      </c>
      <c r="F18" s="122"/>
      <c r="G18" s="123"/>
      <c r="H18" s="122"/>
      <c r="I18" s="123" t="s">
        <v>104</v>
      </c>
      <c r="J18" s="122"/>
      <c r="K18" s="123"/>
      <c r="L18" s="124"/>
      <c r="O18" s="126"/>
    </row>
    <row r="19" spans="1:16" s="125" customFormat="1" ht="16.899999999999999" customHeight="1" thickBot="1" x14ac:dyDescent="0.25">
      <c r="A19" s="269"/>
      <c r="B19" s="120"/>
      <c r="C19" s="121"/>
      <c r="D19" s="122"/>
      <c r="E19" s="127" t="s">
        <v>105</v>
      </c>
      <c r="F19" s="122"/>
      <c r="G19" s="123"/>
      <c r="H19" s="122"/>
      <c r="I19" s="127" t="s">
        <v>106</v>
      </c>
      <c r="J19" s="122"/>
      <c r="K19" s="123"/>
      <c r="L19" s="124"/>
      <c r="O19" s="126"/>
    </row>
    <row r="20" spans="1:16" s="117" customFormat="1" ht="22.5" customHeight="1" x14ac:dyDescent="0.2">
      <c r="A20" s="267" t="s">
        <v>107</v>
      </c>
      <c r="B20" s="128"/>
      <c r="C20" s="129" t="s">
        <v>108</v>
      </c>
      <c r="D20" s="130"/>
      <c r="E20" s="270" t="s">
        <v>109</v>
      </c>
      <c r="F20" s="270"/>
      <c r="G20" s="270"/>
      <c r="H20" s="271" t="s">
        <v>110</v>
      </c>
      <c r="I20" s="271"/>
      <c r="J20" s="271"/>
      <c r="K20" s="271"/>
      <c r="L20" s="272"/>
      <c r="O20" s="126"/>
    </row>
    <row r="21" spans="1:16" s="125" customFormat="1" ht="16.899999999999999" customHeight="1" x14ac:dyDescent="0.2">
      <c r="A21" s="268"/>
      <c r="B21" s="120"/>
      <c r="C21" s="121" t="s">
        <v>102</v>
      </c>
      <c r="D21" s="122"/>
      <c r="E21" s="123" t="s">
        <v>103</v>
      </c>
      <c r="F21" s="122"/>
      <c r="G21" s="123"/>
      <c r="H21" s="122"/>
      <c r="I21" s="123" t="s">
        <v>111</v>
      </c>
      <c r="J21" s="122"/>
      <c r="K21" s="123"/>
      <c r="L21" s="124"/>
      <c r="O21" s="126"/>
    </row>
    <row r="22" spans="1:16" s="125" customFormat="1" ht="16.899999999999999" customHeight="1" thickBot="1" x14ac:dyDescent="0.25">
      <c r="A22" s="269"/>
      <c r="B22" s="120"/>
      <c r="C22" s="121"/>
      <c r="D22" s="122"/>
      <c r="E22" s="127" t="s">
        <v>105</v>
      </c>
      <c r="F22" s="122"/>
      <c r="G22" s="123"/>
      <c r="H22" s="122"/>
      <c r="I22" s="127" t="s">
        <v>112</v>
      </c>
      <c r="J22" s="122"/>
      <c r="K22" s="123"/>
      <c r="L22" s="124"/>
      <c r="O22" s="126"/>
    </row>
    <row r="23" spans="1:16" s="117" customFormat="1" ht="22.5" customHeight="1" x14ac:dyDescent="0.2">
      <c r="A23" s="273" t="s">
        <v>107</v>
      </c>
      <c r="B23" s="131"/>
      <c r="C23" s="129" t="s">
        <v>113</v>
      </c>
      <c r="D23" s="130"/>
      <c r="E23" s="270" t="s">
        <v>114</v>
      </c>
      <c r="F23" s="270"/>
      <c r="G23" s="270"/>
      <c r="H23" s="271" t="s">
        <v>115</v>
      </c>
      <c r="I23" s="271"/>
      <c r="J23" s="271"/>
      <c r="K23" s="271"/>
      <c r="L23" s="272"/>
      <c r="O23" s="126"/>
    </row>
    <row r="24" spans="1:16" s="125" customFormat="1" ht="16.899999999999999" customHeight="1" x14ac:dyDescent="0.2">
      <c r="A24" s="274"/>
      <c r="B24" s="132"/>
      <c r="C24" s="121" t="s">
        <v>102</v>
      </c>
      <c r="D24" s="122"/>
      <c r="E24" s="123" t="s">
        <v>116</v>
      </c>
      <c r="F24" s="122"/>
      <c r="G24" s="123"/>
      <c r="H24" s="122"/>
      <c r="I24" s="122"/>
      <c r="J24" s="122"/>
      <c r="K24" s="122"/>
      <c r="L24" s="124"/>
      <c r="O24" s="126"/>
    </row>
    <row r="25" spans="1:16" s="125" customFormat="1" ht="16.899999999999999" customHeight="1" thickBot="1" x14ac:dyDescent="0.25">
      <c r="A25" s="275"/>
      <c r="B25" s="133"/>
      <c r="C25" s="134"/>
      <c r="D25" s="135"/>
      <c r="E25" s="136" t="s">
        <v>117</v>
      </c>
      <c r="F25" s="135"/>
      <c r="G25" s="137"/>
      <c r="H25" s="135"/>
      <c r="I25" s="135"/>
      <c r="J25" s="135"/>
      <c r="K25" s="135"/>
      <c r="L25" s="138"/>
      <c r="O25" s="126"/>
    </row>
    <row r="26" spans="1:16" ht="9.75" customHeight="1" x14ac:dyDescent="0.25"/>
    <row r="27" spans="1:16" ht="18.75" x14ac:dyDescent="0.3">
      <c r="A27" s="113" t="s">
        <v>118</v>
      </c>
      <c r="C27" s="139"/>
    </row>
    <row r="28" spans="1:16" ht="6.75" customHeight="1" x14ac:dyDescent="0.25"/>
    <row r="29" spans="1:16" s="141" customFormat="1" ht="15.75" x14ac:dyDescent="0.25">
      <c r="A29" s="256" t="s">
        <v>119</v>
      </c>
      <c r="B29" s="256"/>
      <c r="C29" s="256"/>
      <c r="D29" s="256"/>
      <c r="E29" s="256" t="s">
        <v>120</v>
      </c>
      <c r="F29" s="256"/>
      <c r="G29" s="256" t="s">
        <v>121</v>
      </c>
      <c r="H29" s="256"/>
      <c r="I29" s="256" t="s">
        <v>122</v>
      </c>
      <c r="J29" s="256"/>
      <c r="K29" s="140" t="s">
        <v>123</v>
      </c>
      <c r="L29" s="140" t="s">
        <v>124</v>
      </c>
    </row>
    <row r="30" spans="1:16" s="117" customFormat="1" ht="30" customHeight="1" x14ac:dyDescent="0.2">
      <c r="A30" s="257"/>
      <c r="B30" s="257"/>
      <c r="C30" s="257"/>
      <c r="D30" s="257"/>
      <c r="E30" s="258"/>
      <c r="F30" s="258"/>
      <c r="G30" s="258"/>
      <c r="H30" s="258"/>
      <c r="I30" s="259">
        <f>G30-E30</f>
        <v>0</v>
      </c>
      <c r="J30" s="259"/>
      <c r="K30" s="142"/>
      <c r="L30" s="142"/>
    </row>
    <row r="31" spans="1:16" s="117" customFormat="1" ht="9.75" customHeight="1" x14ac:dyDescent="0.2">
      <c r="A31" s="143"/>
      <c r="B31" s="143"/>
      <c r="C31" s="143"/>
      <c r="D31" s="143"/>
      <c r="E31" s="144"/>
      <c r="F31" s="144"/>
      <c r="G31" s="144"/>
      <c r="H31" s="144"/>
      <c r="I31" s="145"/>
      <c r="J31" s="145"/>
      <c r="K31" s="146"/>
      <c r="L31" s="146"/>
    </row>
    <row r="32" spans="1:16" x14ac:dyDescent="0.25">
      <c r="A32" s="260" t="s">
        <v>125</v>
      </c>
      <c r="B32" s="260"/>
      <c r="C32" s="260"/>
      <c r="D32" s="260"/>
      <c r="E32" s="260"/>
      <c r="F32" s="260"/>
      <c r="G32" s="260"/>
      <c r="H32" s="260"/>
      <c r="I32" s="260"/>
      <c r="J32" s="260"/>
      <c r="K32" s="260"/>
      <c r="L32" s="260"/>
    </row>
    <row r="33" spans="1:12" s="147" customFormat="1" ht="21" x14ac:dyDescent="0.35">
      <c r="A33" s="261" t="s">
        <v>126</v>
      </c>
      <c r="B33" s="262"/>
      <c r="C33" s="262"/>
      <c r="D33" s="262"/>
      <c r="E33" s="263"/>
      <c r="F33" s="261" t="s">
        <v>127</v>
      </c>
      <c r="G33" s="262"/>
      <c r="H33" s="262"/>
      <c r="I33" s="262"/>
      <c r="J33" s="262"/>
      <c r="K33" s="262"/>
      <c r="L33" s="263"/>
    </row>
    <row r="34" spans="1:12" s="125" customFormat="1" ht="21" customHeight="1" x14ac:dyDescent="0.2">
      <c r="A34" s="120"/>
      <c r="B34" s="253" t="s">
        <v>128</v>
      </c>
      <c r="C34" s="253"/>
      <c r="D34" s="253"/>
      <c r="E34" s="148"/>
      <c r="F34" s="264" t="s">
        <v>129</v>
      </c>
      <c r="G34" s="265"/>
      <c r="H34" s="265"/>
      <c r="I34" s="265"/>
      <c r="J34" s="265"/>
      <c r="K34" s="265"/>
      <c r="L34" s="266"/>
    </row>
    <row r="35" spans="1:12" s="152" customFormat="1" ht="15.75" x14ac:dyDescent="0.25">
      <c r="A35" s="149" t="s">
        <v>130</v>
      </c>
      <c r="B35" s="150"/>
      <c r="C35" s="150"/>
      <c r="D35" s="150"/>
      <c r="E35" s="151"/>
      <c r="F35" s="237" t="s">
        <v>131</v>
      </c>
      <c r="G35" s="238"/>
      <c r="H35" s="238"/>
      <c r="I35" s="238"/>
      <c r="J35" s="238"/>
      <c r="K35" s="238"/>
      <c r="L35" s="239"/>
    </row>
    <row r="36" spans="1:12" s="125" customFormat="1" ht="21" customHeight="1" x14ac:dyDescent="0.2">
      <c r="A36" s="120"/>
      <c r="B36" s="253" t="s">
        <v>132</v>
      </c>
      <c r="C36" s="253"/>
      <c r="D36" s="253"/>
      <c r="E36" s="148"/>
      <c r="F36" s="254" t="s">
        <v>133</v>
      </c>
      <c r="G36" s="255"/>
      <c r="H36" s="122"/>
      <c r="I36" s="153"/>
      <c r="J36" s="122"/>
      <c r="K36" s="122"/>
      <c r="L36" s="148"/>
    </row>
    <row r="37" spans="1:12" s="125" customFormat="1" ht="21" customHeight="1" x14ac:dyDescent="0.2">
      <c r="A37" s="120"/>
      <c r="B37" s="253" t="s">
        <v>134</v>
      </c>
      <c r="C37" s="253"/>
      <c r="D37" s="253"/>
      <c r="E37" s="148"/>
      <c r="F37" s="254" t="s">
        <v>135</v>
      </c>
      <c r="G37" s="255"/>
      <c r="H37" s="122"/>
      <c r="I37" s="154"/>
      <c r="J37" s="154"/>
      <c r="K37" s="154"/>
      <c r="L37" s="148"/>
    </row>
    <row r="38" spans="1:12" s="125" customFormat="1" ht="21" customHeight="1" x14ac:dyDescent="0.2">
      <c r="A38" s="120"/>
      <c r="B38" s="253" t="s">
        <v>136</v>
      </c>
      <c r="C38" s="253"/>
      <c r="D38" s="253"/>
      <c r="E38" s="148"/>
      <c r="F38" s="254" t="s">
        <v>137</v>
      </c>
      <c r="G38" s="255"/>
      <c r="H38" s="122"/>
      <c r="I38" s="155"/>
      <c r="J38" s="156" t="s">
        <v>1</v>
      </c>
      <c r="K38" s="155"/>
      <c r="L38" s="148"/>
    </row>
    <row r="39" spans="1:12" s="152" customFormat="1" ht="15.75" x14ac:dyDescent="0.25">
      <c r="A39" s="237" t="s">
        <v>138</v>
      </c>
      <c r="B39" s="238"/>
      <c r="C39" s="238"/>
      <c r="D39" s="238"/>
      <c r="E39" s="239"/>
      <c r="F39" s="240"/>
      <c r="G39" s="241"/>
      <c r="H39" s="241"/>
      <c r="I39" s="241"/>
      <c r="J39" s="157"/>
      <c r="K39" s="157"/>
      <c r="L39" s="158"/>
    </row>
    <row r="40" spans="1:12" s="152" customFormat="1" ht="15.75" x14ac:dyDescent="0.25">
      <c r="A40" s="237" t="s">
        <v>139</v>
      </c>
      <c r="B40" s="238"/>
      <c r="C40" s="238"/>
      <c r="D40" s="238"/>
      <c r="E40" s="239"/>
      <c r="F40" s="240" t="s">
        <v>140</v>
      </c>
      <c r="G40" s="241"/>
      <c r="H40" s="241"/>
      <c r="I40" s="241"/>
      <c r="J40" s="150"/>
      <c r="K40" s="150"/>
      <c r="L40" s="151"/>
    </row>
    <row r="41" spans="1:12" s="152" customFormat="1" ht="15.75" x14ac:dyDescent="0.25">
      <c r="A41" s="159"/>
      <c r="B41" s="160"/>
      <c r="C41" s="160"/>
      <c r="D41" s="160"/>
      <c r="E41" s="161"/>
      <c r="F41" s="159"/>
      <c r="G41" s="160"/>
      <c r="H41" s="160"/>
      <c r="I41" s="160"/>
      <c r="J41" s="160"/>
      <c r="K41" s="160"/>
      <c r="L41" s="161"/>
    </row>
    <row r="42" spans="1:12" ht="8.25" customHeight="1" x14ac:dyDescent="0.25"/>
    <row r="43" spans="1:12" s="152" customFormat="1" ht="15.75" x14ac:dyDescent="0.25">
      <c r="A43" s="242" t="s">
        <v>141</v>
      </c>
      <c r="B43" s="242"/>
      <c r="C43" s="242"/>
      <c r="D43" s="242"/>
      <c r="E43" s="242"/>
      <c r="F43" s="242"/>
      <c r="G43" s="242"/>
      <c r="H43" s="242"/>
      <c r="I43" s="242"/>
      <c r="J43" s="242"/>
      <c r="K43" s="242"/>
      <c r="L43" s="242"/>
    </row>
    <row r="44" spans="1:12" s="152" customFormat="1" ht="15.75" x14ac:dyDescent="0.25">
      <c r="A44" s="242" t="s">
        <v>142</v>
      </c>
      <c r="B44" s="242"/>
      <c r="C44" s="242"/>
      <c r="D44" s="242"/>
      <c r="E44" s="242"/>
      <c r="F44" s="242"/>
      <c r="G44" s="242"/>
      <c r="H44" s="242"/>
      <c r="I44" s="242"/>
      <c r="J44" s="242"/>
      <c r="K44" s="242"/>
      <c r="L44" s="242"/>
    </row>
    <row r="45" spans="1:12" ht="8.25" customHeight="1" x14ac:dyDescent="0.25"/>
    <row r="46" spans="1:12" ht="24" customHeight="1" x14ac:dyDescent="0.25">
      <c r="A46" s="243" t="s">
        <v>143</v>
      </c>
      <c r="B46" s="244"/>
      <c r="C46" s="162"/>
      <c r="D46" s="162"/>
      <c r="E46" s="163" t="s">
        <v>144</v>
      </c>
      <c r="F46" s="162"/>
      <c r="G46" s="162"/>
      <c r="H46" s="164"/>
      <c r="I46" s="224"/>
      <c r="J46" s="225"/>
      <c r="K46" s="225"/>
      <c r="L46" s="226"/>
    </row>
    <row r="47" spans="1:12" x14ac:dyDescent="0.25">
      <c r="A47" s="165"/>
      <c r="B47" s="166"/>
      <c r="C47" s="166"/>
      <c r="D47" s="166"/>
      <c r="E47" s="166"/>
      <c r="F47" s="166"/>
      <c r="G47" s="166"/>
      <c r="H47" s="167"/>
      <c r="I47" s="245"/>
      <c r="J47" s="246"/>
      <c r="K47" s="246"/>
      <c r="L47" s="247"/>
    </row>
    <row r="48" spans="1:12" ht="15.75" x14ac:dyDescent="0.25">
      <c r="A48" s="168"/>
      <c r="B48" s="166" t="s">
        <v>145</v>
      </c>
      <c r="C48" s="169">
        <f ca="1">TODAY()</f>
        <v>42928</v>
      </c>
      <c r="D48" s="166"/>
      <c r="E48" s="166"/>
      <c r="F48" s="166"/>
      <c r="G48" s="166"/>
      <c r="H48" s="167"/>
      <c r="I48" s="245"/>
      <c r="J48" s="246"/>
      <c r="K48" s="246"/>
      <c r="L48" s="247"/>
    </row>
    <row r="49" spans="1:12" ht="21" customHeight="1" x14ac:dyDescent="0.25">
      <c r="A49" s="168"/>
      <c r="B49" s="166" t="s">
        <v>146</v>
      </c>
      <c r="C49" s="170" t="s">
        <v>67</v>
      </c>
      <c r="D49" s="166"/>
      <c r="E49" s="166"/>
      <c r="F49" s="166"/>
      <c r="G49" s="166"/>
      <c r="H49" s="167"/>
      <c r="I49" s="245"/>
      <c r="J49" s="246"/>
      <c r="K49" s="246"/>
      <c r="L49" s="247"/>
    </row>
    <row r="50" spans="1:12" x14ac:dyDescent="0.25">
      <c r="A50" s="171"/>
      <c r="B50" s="172"/>
      <c r="C50" s="172"/>
      <c r="D50" s="172"/>
      <c r="E50" s="172"/>
      <c r="F50" s="172"/>
      <c r="G50" s="172"/>
      <c r="H50" s="173"/>
      <c r="I50" s="248" t="s">
        <v>147</v>
      </c>
      <c r="J50" s="249"/>
      <c r="K50" s="249"/>
      <c r="L50" s="250"/>
    </row>
    <row r="51" spans="1:12" ht="8.25" customHeight="1" x14ac:dyDescent="0.25"/>
    <row r="52" spans="1:12" s="152" customFormat="1" ht="15.75" x14ac:dyDescent="0.25">
      <c r="A52" s="251" t="s">
        <v>148</v>
      </c>
      <c r="B52" s="251"/>
      <c r="C52" s="251"/>
      <c r="D52" s="251"/>
      <c r="E52" s="251"/>
      <c r="F52" s="251"/>
      <c r="G52" s="251"/>
      <c r="H52" s="251"/>
      <c r="I52" s="251"/>
      <c r="J52" s="251"/>
      <c r="K52" s="251"/>
      <c r="L52" s="251"/>
    </row>
    <row r="53" spans="1:12" ht="8.25" customHeight="1" x14ac:dyDescent="0.25"/>
    <row r="54" spans="1:12" s="117" customFormat="1" ht="21" x14ac:dyDescent="0.2">
      <c r="A54" s="252" t="s">
        <v>149</v>
      </c>
      <c r="B54" s="252"/>
      <c r="C54" s="252"/>
      <c r="D54" s="252"/>
      <c r="E54" s="252"/>
      <c r="F54" s="252"/>
      <c r="G54" s="252"/>
      <c r="H54" s="252"/>
      <c r="I54" s="252"/>
      <c r="J54" s="252"/>
      <c r="K54" s="252"/>
      <c r="L54" s="252"/>
    </row>
    <row r="55" spans="1:12" x14ac:dyDescent="0.25">
      <c r="A55" s="236" t="s">
        <v>150</v>
      </c>
      <c r="B55" s="236"/>
      <c r="C55" s="236"/>
      <c r="D55" s="236"/>
      <c r="E55" s="236"/>
      <c r="F55" s="236"/>
      <c r="G55" s="236"/>
      <c r="H55" s="236"/>
      <c r="I55" s="236"/>
      <c r="J55" s="236"/>
      <c r="K55" s="236"/>
      <c r="L55" s="236"/>
    </row>
    <row r="56" spans="1:12" ht="9" customHeight="1" x14ac:dyDescent="0.25"/>
    <row r="57" spans="1:12" s="112" customFormat="1" ht="29.25" customHeight="1" x14ac:dyDescent="0.25">
      <c r="A57" s="233" t="s">
        <v>151</v>
      </c>
      <c r="B57" s="233"/>
      <c r="C57" s="233"/>
      <c r="D57" s="234" t="s">
        <v>152</v>
      </c>
      <c r="E57" s="235"/>
      <c r="F57" s="234" t="s">
        <v>153</v>
      </c>
      <c r="G57" s="235"/>
      <c r="H57" s="234" t="s">
        <v>154</v>
      </c>
      <c r="I57" s="235"/>
      <c r="J57" s="234" t="s">
        <v>155</v>
      </c>
      <c r="K57" s="235"/>
      <c r="L57" s="174" t="s">
        <v>156</v>
      </c>
    </row>
    <row r="58" spans="1:12" ht="7.5" customHeight="1" x14ac:dyDescent="0.25"/>
    <row r="59" spans="1:12" ht="15" customHeight="1" x14ac:dyDescent="0.25">
      <c r="A59" s="224"/>
      <c r="B59" s="225"/>
      <c r="C59" s="226"/>
      <c r="D59" s="224"/>
      <c r="E59" s="226"/>
      <c r="F59" s="224"/>
      <c r="G59" s="226"/>
      <c r="H59" s="224"/>
      <c r="I59" s="226"/>
      <c r="J59" s="231" t="s">
        <v>59</v>
      </c>
      <c r="K59" s="232"/>
      <c r="L59" s="175" t="s">
        <v>59</v>
      </c>
    </row>
    <row r="60" spans="1:12" x14ac:dyDescent="0.25">
      <c r="A60" s="227"/>
      <c r="B60" s="228"/>
      <c r="C60" s="229"/>
      <c r="D60" s="227"/>
      <c r="E60" s="229"/>
      <c r="F60" s="227"/>
      <c r="G60" s="229"/>
      <c r="H60" s="227"/>
      <c r="I60" s="229"/>
      <c r="J60" s="221" t="s">
        <v>157</v>
      </c>
      <c r="K60" s="222"/>
      <c r="L60" s="176" t="s">
        <v>157</v>
      </c>
    </row>
    <row r="61" spans="1:12" ht="7.5" customHeight="1" x14ac:dyDescent="0.25"/>
    <row r="62" spans="1:12" ht="15.75" x14ac:dyDescent="0.25">
      <c r="A62" s="152" t="s">
        <v>158</v>
      </c>
    </row>
    <row r="63" spans="1:12" x14ac:dyDescent="0.25">
      <c r="A63" s="106" t="s">
        <v>159</v>
      </c>
    </row>
    <row r="64" spans="1:12" x14ac:dyDescent="0.25">
      <c r="A64" s="106" t="s">
        <v>160</v>
      </c>
    </row>
    <row r="65" spans="1:12" x14ac:dyDescent="0.25">
      <c r="A65" s="177" t="s">
        <v>161</v>
      </c>
      <c r="B65" s="220"/>
      <c r="C65" s="220"/>
      <c r="E65" s="177" t="s">
        <v>162</v>
      </c>
      <c r="F65" s="220"/>
      <c r="G65" s="220"/>
      <c r="H65" s="106" t="s">
        <v>163</v>
      </c>
      <c r="I65" s="220"/>
      <c r="J65" s="220"/>
      <c r="K65" s="220"/>
    </row>
    <row r="66" spans="1:12" ht="7.5" customHeight="1" x14ac:dyDescent="0.25"/>
    <row r="67" spans="1:12" ht="15.75" x14ac:dyDescent="0.25">
      <c r="A67" s="152" t="s">
        <v>164</v>
      </c>
    </row>
    <row r="68" spans="1:12" x14ac:dyDescent="0.25">
      <c r="A68" s="106" t="s">
        <v>165</v>
      </c>
    </row>
    <row r="69" spans="1:12" ht="7.5" customHeight="1" x14ac:dyDescent="0.25"/>
    <row r="70" spans="1:12" ht="20.25" customHeight="1" x14ac:dyDescent="0.25">
      <c r="A70" s="223" t="s">
        <v>166</v>
      </c>
      <c r="B70" s="223"/>
      <c r="C70" s="223"/>
      <c r="D70" s="223"/>
      <c r="E70" s="223"/>
      <c r="F70" s="224"/>
      <c r="G70" s="225"/>
      <c r="H70" s="225"/>
      <c r="I70" s="225"/>
      <c r="J70" s="225"/>
      <c r="K70" s="225"/>
      <c r="L70" s="226"/>
    </row>
    <row r="71" spans="1:12" ht="30.75" customHeight="1" x14ac:dyDescent="0.25">
      <c r="A71" s="230" t="s">
        <v>167</v>
      </c>
      <c r="B71" s="230"/>
      <c r="C71" s="230"/>
      <c r="D71" s="230"/>
      <c r="E71" s="230"/>
      <c r="F71" s="227"/>
      <c r="G71" s="228"/>
      <c r="H71" s="228"/>
      <c r="I71" s="228"/>
      <c r="J71" s="228"/>
      <c r="K71" s="228"/>
      <c r="L71" s="229"/>
    </row>
    <row r="76" spans="1:12" x14ac:dyDescent="0.25">
      <c r="A76" s="219"/>
      <c r="B76" s="220"/>
      <c r="C76" s="220"/>
      <c r="D76" s="220"/>
      <c r="E76" s="220"/>
      <c r="F76" s="220"/>
      <c r="G76" s="220"/>
      <c r="H76" s="220"/>
      <c r="I76" s="220"/>
      <c r="J76" s="220"/>
      <c r="K76" s="220"/>
      <c r="L76" s="220"/>
    </row>
  </sheetData>
  <mergeCells count="69">
    <mergeCell ref="A76:L76"/>
    <mergeCell ref="J60:K60"/>
    <mergeCell ref="B65:C65"/>
    <mergeCell ref="F65:G65"/>
    <mergeCell ref="I65:K65"/>
    <mergeCell ref="A70:E70"/>
    <mergeCell ref="F70:L71"/>
    <mergeCell ref="A71:E71"/>
    <mergeCell ref="A59:C60"/>
    <mergeCell ref="D59:E60"/>
    <mergeCell ref="F59:G60"/>
    <mergeCell ref="H59:I60"/>
    <mergeCell ref="J59:K59"/>
    <mergeCell ref="A57:C57"/>
    <mergeCell ref="D57:E57"/>
    <mergeCell ref="F57:G57"/>
    <mergeCell ref="H57:I57"/>
    <mergeCell ref="J57:K57"/>
    <mergeCell ref="A55:L55"/>
    <mergeCell ref="A39:E39"/>
    <mergeCell ref="F39:I39"/>
    <mergeCell ref="A40:E40"/>
    <mergeCell ref="F40:I40"/>
    <mergeCell ref="A43:L43"/>
    <mergeCell ref="A44:L44"/>
    <mergeCell ref="A46:B46"/>
    <mergeCell ref="I46:L49"/>
    <mergeCell ref="I50:L50"/>
    <mergeCell ref="A52:L52"/>
    <mergeCell ref="A54:L54"/>
    <mergeCell ref="B36:D36"/>
    <mergeCell ref="F36:G36"/>
    <mergeCell ref="B37:D37"/>
    <mergeCell ref="F37:G37"/>
    <mergeCell ref="B38:D38"/>
    <mergeCell ref="F38:G38"/>
    <mergeCell ref="F35:L35"/>
    <mergeCell ref="A29:D29"/>
    <mergeCell ref="E29:F29"/>
    <mergeCell ref="G29:H29"/>
    <mergeCell ref="I29:J29"/>
    <mergeCell ref="A30:D30"/>
    <mergeCell ref="E30:F30"/>
    <mergeCell ref="G30:H30"/>
    <mergeCell ref="I30:J30"/>
    <mergeCell ref="A32:L32"/>
    <mergeCell ref="A33:E33"/>
    <mergeCell ref="F33:L33"/>
    <mergeCell ref="B34:D34"/>
    <mergeCell ref="F34:L34"/>
    <mergeCell ref="A20:A22"/>
    <mergeCell ref="E20:G20"/>
    <mergeCell ref="H20:L20"/>
    <mergeCell ref="A23:A25"/>
    <mergeCell ref="E23:G23"/>
    <mergeCell ref="H23:L23"/>
    <mergeCell ref="A11:B11"/>
    <mergeCell ref="C11:K11"/>
    <mergeCell ref="A13:B13"/>
    <mergeCell ref="C13:K13"/>
    <mergeCell ref="A17:A19"/>
    <mergeCell ref="E17:G17"/>
    <mergeCell ref="H17:L17"/>
    <mergeCell ref="A4:L4"/>
    <mergeCell ref="A5:L5"/>
    <mergeCell ref="A7:B7"/>
    <mergeCell ref="C7:K7"/>
    <mergeCell ref="A9:B9"/>
    <mergeCell ref="C9:K9"/>
  </mergeCells>
  <dataValidations count="1">
    <dataValidation type="list" errorStyle="information" allowBlank="1" showInputMessage="1" showErrorMessage="1" sqref="A30:D31">
      <formula1>$O$17:$O$37</formula1>
    </dataValidation>
  </dataValidations>
  <printOptions horizontalCentered="1" verticalCentered="1"/>
  <pageMargins left="0" right="0" top="0" bottom="0" header="0.31496062992125984" footer="0.31496062992125984"/>
  <pageSetup paperSize="9" scale="7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137" r:id="rId4" name="Check Box 1">
              <controlPr defaultSize="0" autoFill="0" autoLine="0" autoPict="0">
                <anchor moveWithCells="1">
                  <from>
                    <xdr:col>1</xdr:col>
                    <xdr:colOff>95250</xdr:colOff>
                    <xdr:row>16</xdr:row>
                    <xdr:rowOff>0</xdr:rowOff>
                  </from>
                  <to>
                    <xdr:col>2</xdr:col>
                    <xdr:colOff>19050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38" r:id="rId5" name="Check Box 2">
              <controlPr defaultSize="0" autoFill="0" autoLine="0" autoPict="0">
                <anchor moveWithCells="1">
                  <from>
                    <xdr:col>1</xdr:col>
                    <xdr:colOff>95250</xdr:colOff>
                    <xdr:row>22</xdr:row>
                    <xdr:rowOff>0</xdr:rowOff>
                  </from>
                  <to>
                    <xdr:col>2</xdr:col>
                    <xdr:colOff>19050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39" r:id="rId6" name="Check Box 3">
              <controlPr defaultSize="0" autoFill="0" autoLine="0" autoPict="0">
                <anchor moveWithCells="1">
                  <from>
                    <xdr:col>1</xdr:col>
                    <xdr:colOff>95250</xdr:colOff>
                    <xdr:row>19</xdr:row>
                    <xdr:rowOff>0</xdr:rowOff>
                  </from>
                  <to>
                    <xdr:col>2</xdr:col>
                    <xdr:colOff>19050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0" r:id="rId7" name="Check Box 4">
              <controlPr defaultSize="0" autoFill="0" autoLine="0" autoPict="0">
                <anchor moveWithCells="1">
                  <from>
                    <xdr:col>3</xdr:col>
                    <xdr:colOff>0</xdr:colOff>
                    <xdr:row>17</xdr:row>
                    <xdr:rowOff>9525</xdr:rowOff>
                  </from>
                  <to>
                    <xdr:col>4</xdr:col>
                    <xdr:colOff>66675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1" r:id="rId8" name="Check Box 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9525</xdr:rowOff>
                  </from>
                  <to>
                    <xdr:col>4</xdr:col>
                    <xdr:colOff>66675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2" r:id="rId9" name="Check Box 6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9525</xdr:rowOff>
                  </from>
                  <to>
                    <xdr:col>4</xdr:col>
                    <xdr:colOff>66675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3" r:id="rId10" name="Check Box 7">
              <controlPr defaultSize="0" autoFill="0" autoLine="0" autoPict="0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4</xdr:col>
                    <xdr:colOff>66675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4" r:id="rId11" name="Check Box 8">
              <controlPr defaultSize="0" autoFill="0" autoLine="0" autoPict="0">
                <anchor moveWithCells="1">
                  <from>
                    <xdr:col>6</xdr:col>
                    <xdr:colOff>971550</xdr:colOff>
                    <xdr:row>17</xdr:row>
                    <xdr:rowOff>9525</xdr:rowOff>
                  </from>
                  <to>
                    <xdr:col>8</xdr:col>
                    <xdr:colOff>57150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5" r:id="rId12" name="Check Box 9">
              <controlPr defaultSize="0" autoFill="0" autoLine="0" autoPict="0">
                <anchor moveWithCells="1">
                  <from>
                    <xdr:col>6</xdr:col>
                    <xdr:colOff>971550</xdr:colOff>
                    <xdr:row>20</xdr:row>
                    <xdr:rowOff>9525</xdr:rowOff>
                  </from>
                  <to>
                    <xdr:col>8</xdr:col>
                    <xdr:colOff>57150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6" r:id="rId13" name="Check Box 10">
              <controlPr defaultSize="0" autoFill="0" autoLine="0" autoPict="0">
                <anchor moveWithCells="1">
                  <from>
                    <xdr:col>11</xdr:col>
                    <xdr:colOff>409575</xdr:colOff>
                    <xdr:row>29</xdr:row>
                    <xdr:rowOff>85725</xdr:rowOff>
                  </from>
                  <to>
                    <xdr:col>11</xdr:col>
                    <xdr:colOff>714375</xdr:colOff>
                    <xdr:row>29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7" r:id="rId14" name="Check Box 11">
              <controlPr defaultSize="0" autoFill="0" autoLine="0" autoPict="0">
                <anchor moveWithCells="1">
                  <from>
                    <xdr:col>0</xdr:col>
                    <xdr:colOff>552450</xdr:colOff>
                    <xdr:row>33</xdr:row>
                    <xdr:rowOff>0</xdr:rowOff>
                  </from>
                  <to>
                    <xdr:col>0</xdr:col>
                    <xdr:colOff>857250</xdr:colOff>
                    <xdr:row>33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8" r:id="rId15" name="Check Box 12">
              <controlPr defaultSize="0" autoFill="0" autoLine="0" autoPict="0">
                <anchor moveWithCells="1">
                  <from>
                    <xdr:col>0</xdr:col>
                    <xdr:colOff>561975</xdr:colOff>
                    <xdr:row>35</xdr:row>
                    <xdr:rowOff>0</xdr:rowOff>
                  </from>
                  <to>
                    <xdr:col>0</xdr:col>
                    <xdr:colOff>866775</xdr:colOff>
                    <xdr:row>35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9" r:id="rId16" name="Check Box 13">
              <controlPr defaultSize="0" autoFill="0" autoLine="0" autoPict="0">
                <anchor moveWithCells="1">
                  <from>
                    <xdr:col>0</xdr:col>
                    <xdr:colOff>561975</xdr:colOff>
                    <xdr:row>36</xdr:row>
                    <xdr:rowOff>0</xdr:rowOff>
                  </from>
                  <to>
                    <xdr:col>0</xdr:col>
                    <xdr:colOff>866775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0" r:id="rId17" name="Check Box 14">
              <controlPr defaultSize="0" autoFill="0" autoLine="0" autoPict="0">
                <anchor moveWithCells="1">
                  <from>
                    <xdr:col>9</xdr:col>
                    <xdr:colOff>76200</xdr:colOff>
                    <xdr:row>57</xdr:row>
                    <xdr:rowOff>66675</xdr:rowOff>
                  </from>
                  <to>
                    <xdr:col>10</xdr:col>
                    <xdr:colOff>142875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1" r:id="rId18" name="Check Box 15">
              <controlPr defaultSize="0" autoFill="0" autoLine="0" autoPict="0">
                <anchor moveWithCells="1">
                  <from>
                    <xdr:col>11</xdr:col>
                    <xdr:colOff>76200</xdr:colOff>
                    <xdr:row>59</xdr:row>
                    <xdr:rowOff>0</xdr:rowOff>
                  </from>
                  <to>
                    <xdr:col>11</xdr:col>
                    <xdr:colOff>381000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2" r:id="rId19" name="Check Box 16">
              <controlPr defaultSize="0" autoFill="0" autoLine="0" autoPict="0">
                <anchor moveWithCells="1">
                  <from>
                    <xdr:col>9</xdr:col>
                    <xdr:colOff>76200</xdr:colOff>
                    <xdr:row>58</xdr:row>
                    <xdr:rowOff>171450</xdr:rowOff>
                  </from>
                  <to>
                    <xdr:col>10</xdr:col>
                    <xdr:colOff>142875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3" r:id="rId20" name="Check Box 17">
              <controlPr defaultSize="0" autoFill="0" autoLine="0" autoPict="0">
                <anchor moveWithCells="1">
                  <from>
                    <xdr:col>11</xdr:col>
                    <xdr:colOff>76200</xdr:colOff>
                    <xdr:row>58</xdr:row>
                    <xdr:rowOff>9525</xdr:rowOff>
                  </from>
                  <to>
                    <xdr:col>11</xdr:col>
                    <xdr:colOff>381000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4" r:id="rId21" name="Check Box 18">
              <controlPr defaultSize="0" autoFill="0" autoLine="0" autoPict="0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4</xdr:col>
                    <xdr:colOff>66675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5" r:id="rId22" name="Check Box 19">
              <controlPr defaultSize="0" autoFill="0" autoLine="0" autoPict="0">
                <anchor moveWithCells="1">
                  <from>
                    <xdr:col>1</xdr:col>
                    <xdr:colOff>95250</xdr:colOff>
                    <xdr:row>19</xdr:row>
                    <xdr:rowOff>0</xdr:rowOff>
                  </from>
                  <to>
                    <xdr:col>2</xdr:col>
                    <xdr:colOff>19050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6" r:id="rId23" name="Check Box 20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9525</xdr:rowOff>
                  </from>
                  <to>
                    <xdr:col>4</xdr:col>
                    <xdr:colOff>66675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7" r:id="rId24" name="Check Box 21">
              <controlPr defaultSize="0" autoFill="0" autoLine="0" autoPict="0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4</xdr:col>
                    <xdr:colOff>66675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8" r:id="rId25" name="Check Box 22">
              <controlPr defaultSize="0" autoFill="0" autoLine="0" autoPict="0">
                <anchor moveWithCells="1">
                  <from>
                    <xdr:col>6</xdr:col>
                    <xdr:colOff>971550</xdr:colOff>
                    <xdr:row>21</xdr:row>
                    <xdr:rowOff>0</xdr:rowOff>
                  </from>
                  <to>
                    <xdr:col>8</xdr:col>
                    <xdr:colOff>38100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9" r:id="rId26" name="Check Box 23">
              <controlPr defaultSize="0" autoFill="0" autoLine="0" autoPict="0">
                <anchor moveWithCells="1">
                  <from>
                    <xdr:col>6</xdr:col>
                    <xdr:colOff>971550</xdr:colOff>
                    <xdr:row>20</xdr:row>
                    <xdr:rowOff>9525</xdr:rowOff>
                  </from>
                  <to>
                    <xdr:col>8</xdr:col>
                    <xdr:colOff>57150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60" r:id="rId27" name="Check Box 24">
              <controlPr defaultSize="0" autoFill="0" autoLine="0" autoPict="0">
                <anchor moveWithCells="1">
                  <from>
                    <xdr:col>1</xdr:col>
                    <xdr:colOff>95250</xdr:colOff>
                    <xdr:row>22</xdr:row>
                    <xdr:rowOff>0</xdr:rowOff>
                  </from>
                  <to>
                    <xdr:col>2</xdr:col>
                    <xdr:colOff>19050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61" r:id="rId28" name="Check Box 2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9525</xdr:rowOff>
                  </from>
                  <to>
                    <xdr:col>4</xdr:col>
                    <xdr:colOff>66675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62" r:id="rId29" name="Check Box 26">
              <controlPr defaultSize="0" autoFill="0" autoLine="0" autoPict="0">
                <anchor moveWithCells="1">
                  <from>
                    <xdr:col>6</xdr:col>
                    <xdr:colOff>971550</xdr:colOff>
                    <xdr:row>18</xdr:row>
                    <xdr:rowOff>0</xdr:rowOff>
                  </from>
                  <to>
                    <xdr:col>8</xdr:col>
                    <xdr:colOff>38100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tabColor rgb="FFFFFF00"/>
  </sheetPr>
  <dimension ref="A1:AJ55"/>
  <sheetViews>
    <sheetView showGridLines="0" showZeros="0" tabSelected="1" workbookViewId="0">
      <selection activeCell="V25" sqref="V25"/>
    </sheetView>
  </sheetViews>
  <sheetFormatPr baseColWidth="10" defaultRowHeight="12.75" x14ac:dyDescent="0.2"/>
  <cols>
    <col min="1" max="1" width="10" style="1" bestFit="1" customWidth="1"/>
    <col min="2" max="2" width="9.7109375" style="1" customWidth="1"/>
    <col min="3" max="3" width="7.7109375" style="1" customWidth="1"/>
    <col min="4" max="5" width="12.7109375" style="1" customWidth="1"/>
    <col min="6" max="6" width="9.5703125" style="1" customWidth="1"/>
    <col min="7" max="7" width="7.7109375" style="1" customWidth="1"/>
    <col min="8" max="8" width="10.28515625" style="1" customWidth="1"/>
    <col min="9" max="9" width="9" style="1" customWidth="1"/>
    <col min="10" max="10" width="7" style="1" customWidth="1"/>
    <col min="11" max="11" width="6.7109375" style="1" customWidth="1"/>
    <col min="12" max="12" width="4" style="1" customWidth="1"/>
    <col min="13" max="13" width="15.85546875" style="1" customWidth="1"/>
    <col min="14" max="14" width="12.5703125" customWidth="1"/>
    <col min="15" max="15" width="13.140625" style="1" customWidth="1"/>
    <col min="16" max="17" width="10.7109375" customWidth="1"/>
    <col min="18" max="18" width="8.7109375" customWidth="1"/>
    <col min="19" max="19" width="5.7109375" customWidth="1"/>
    <col min="20" max="20" width="5.7109375" style="1" customWidth="1"/>
    <col min="21" max="21" width="11.7109375" customWidth="1"/>
    <col min="22" max="22" width="21.85546875" customWidth="1"/>
    <col min="23" max="23" width="26.7109375" customWidth="1"/>
    <col min="24" max="24" width="15.7109375" customWidth="1"/>
    <col min="25" max="31" width="5.7109375" customWidth="1"/>
    <col min="32" max="32" width="15.7109375" customWidth="1"/>
    <col min="33" max="36" width="11.5703125" customWidth="1"/>
    <col min="37" max="41" width="11.42578125" customWidth="1"/>
  </cols>
  <sheetData>
    <row r="1" spans="1:36" ht="39.75" customHeight="1" x14ac:dyDescent="0.3">
      <c r="M1" s="101" t="str">
        <f>IF(OR($B$9="",$M$9=""),"",TEXT($B$9,"mm mmm jj")&amp;" "&amp;O2)</f>
        <v/>
      </c>
      <c r="O1" s="85"/>
      <c r="Q1" s="104"/>
    </row>
    <row r="2" spans="1:36" ht="27.75" customHeight="1" x14ac:dyDescent="0.2">
      <c r="A2" s="288" t="s">
        <v>0</v>
      </c>
      <c r="B2" s="288"/>
      <c r="C2" s="288"/>
      <c r="D2" s="288"/>
      <c r="E2" s="288">
        <f>D9</f>
        <v>0</v>
      </c>
      <c r="F2" s="288"/>
      <c r="G2" s="77" t="s">
        <v>1</v>
      </c>
      <c r="H2" s="289">
        <f>E9</f>
        <v>0</v>
      </c>
      <c r="I2" s="289"/>
      <c r="J2" s="289"/>
      <c r="K2" s="77"/>
      <c r="L2" s="77"/>
      <c r="M2" s="2"/>
      <c r="N2" s="2"/>
      <c r="O2" s="103" t="e">
        <f>LEFT(A4)&amp;IFERROR(MID(A4,SEARCH("-",A4)+1,1),"")&amp;MID(A4,SEARCH(" ",A4)+1,1)</f>
        <v>#VALUE!</v>
      </c>
      <c r="P2" s="90" t="e">
        <f>TEXT(B9,"jj mmm")&amp;" "&amp;LEFT(A4)&amp;MID(A4,SEARCH(" ",A4)+1,1)</f>
        <v>#VALUE!</v>
      </c>
      <c r="Q2" s="95"/>
      <c r="R2" s="86"/>
    </row>
    <row r="3" spans="1:36" ht="27.75" customHeight="1" thickBot="1" x14ac:dyDescent="0.25">
      <c r="A3" s="290">
        <f>B9</f>
        <v>42928</v>
      </c>
      <c r="B3" s="290"/>
      <c r="C3" s="290"/>
      <c r="D3" s="290"/>
      <c r="E3" s="290"/>
      <c r="F3" s="290"/>
      <c r="G3" s="290"/>
      <c r="H3" s="290"/>
      <c r="I3" s="290"/>
      <c r="J3" s="290"/>
      <c r="K3" s="78"/>
      <c r="L3" s="77"/>
      <c r="M3" s="2"/>
      <c r="N3" s="2"/>
      <c r="O3" s="2"/>
    </row>
    <row r="4" spans="1:36" ht="27.75" customHeight="1" thickBot="1" x14ac:dyDescent="0.25">
      <c r="A4" s="291" t="str">
        <f>IF(M9="","",IF(ISNA(VLOOKUP(M9,AG9:AH30,2,FALSE)),M9,VLOOKUP(M9,AG9:AH30,2,0)))</f>
        <v/>
      </c>
      <c r="B4" s="291"/>
      <c r="C4" s="291"/>
      <c r="D4" s="291"/>
      <c r="E4" s="291"/>
      <c r="F4" s="291"/>
      <c r="G4" s="291"/>
      <c r="H4" s="291"/>
      <c r="I4" s="291"/>
      <c r="J4" s="291"/>
      <c r="K4" s="79"/>
      <c r="L4" s="77"/>
      <c r="M4" s="89" t="s">
        <v>84</v>
      </c>
      <c r="N4" s="88" t="s">
        <v>19</v>
      </c>
      <c r="O4" s="91"/>
      <c r="V4" s="187" t="str">
        <f>IF(A4="","",LEFT(A4,SEARCH(" ",A4,1)-1))</f>
        <v/>
      </c>
      <c r="W4" s="187" t="str">
        <f>IF(A4="","",MID(A4,SEARCH(" ",A4,1)+1,LEN(A4)))</f>
        <v/>
      </c>
    </row>
    <row r="5" spans="1:36" ht="19.149999999999999" hidden="1" customHeight="1" thickBot="1" x14ac:dyDescent="0.25">
      <c r="A5" s="287"/>
      <c r="B5" s="287"/>
      <c r="C5" s="287"/>
      <c r="D5" s="287"/>
      <c r="E5" s="287"/>
      <c r="F5" s="287"/>
      <c r="G5" s="287"/>
      <c r="H5" s="287"/>
      <c r="I5" s="287"/>
      <c r="J5" s="287"/>
      <c r="K5" s="79"/>
      <c r="L5" s="77"/>
      <c r="M5" s="92"/>
      <c r="N5" s="92"/>
      <c r="O5" s="93"/>
    </row>
    <row r="6" spans="1:36" ht="31.5" customHeight="1" thickBot="1" x14ac:dyDescent="0.25">
      <c r="F6" s="292"/>
      <c r="G6" s="292"/>
      <c r="H6" s="292"/>
      <c r="I6" s="292"/>
      <c r="J6" s="292"/>
      <c r="L6" s="3"/>
      <c r="M6" s="94" t="s">
        <v>86</v>
      </c>
      <c r="N6" s="293" t="str">
        <f>IF(M9="","",VLOOKUP(M9,V9:W40,2,0))</f>
        <v/>
      </c>
      <c r="O6" s="294"/>
    </row>
    <row r="7" spans="1:36" ht="20.100000000000001" customHeight="1" thickBot="1" x14ac:dyDescent="0.25">
      <c r="A7" s="295" t="s">
        <v>2</v>
      </c>
      <c r="B7" s="296"/>
      <c r="C7" s="296"/>
      <c r="D7" s="296"/>
      <c r="E7" s="296"/>
      <c r="F7" s="296"/>
      <c r="G7" s="296"/>
      <c r="H7" s="296"/>
      <c r="I7" s="296"/>
      <c r="J7" s="297"/>
      <c r="K7" s="4"/>
      <c r="L7" s="4"/>
      <c r="M7" s="298"/>
      <c r="N7" s="298"/>
      <c r="O7" s="298"/>
      <c r="P7" s="97"/>
    </row>
    <row r="8" spans="1:36" s="10" customFormat="1" ht="25.5" x14ac:dyDescent="0.2">
      <c r="A8" s="299" t="s">
        <v>3</v>
      </c>
      <c r="B8" s="300"/>
      <c r="C8" s="300"/>
      <c r="D8" s="300"/>
      <c r="E8" s="300" t="s">
        <v>4</v>
      </c>
      <c r="F8" s="300"/>
      <c r="G8" s="300"/>
      <c r="H8" s="5" t="s">
        <v>5</v>
      </c>
      <c r="I8" s="80" t="s">
        <v>6</v>
      </c>
      <c r="J8" s="6" t="s">
        <v>7</v>
      </c>
      <c r="K8" s="7"/>
      <c r="L8" s="7"/>
      <c r="M8" s="76" t="s">
        <v>8</v>
      </c>
      <c r="N8" s="8" t="s">
        <v>9</v>
      </c>
      <c r="O8" s="9" t="s">
        <v>10</v>
      </c>
      <c r="P8" s="23"/>
      <c r="T8" s="11"/>
    </row>
    <row r="9" spans="1:36" s="23" customFormat="1" ht="19.899999999999999" customHeight="1" x14ac:dyDescent="0.2">
      <c r="A9" s="12">
        <f t="shared" ref="A9:A20" si="0">B9</f>
        <v>42928</v>
      </c>
      <c r="B9" s="96">
        <v>42928</v>
      </c>
      <c r="C9" s="14"/>
      <c r="D9" s="15"/>
      <c r="E9" s="13"/>
      <c r="F9" s="96">
        <f>IF(B9="","",IF(AND(OR(D9="FDF",D9="PTP"),OR(E9="ORLY",E9="ROISSY CDG")),B9+1,B9))</f>
        <v>42928</v>
      </c>
      <c r="G9" s="13"/>
      <c r="H9" s="16"/>
      <c r="I9" s="17"/>
      <c r="J9" s="18" t="str">
        <f>IF(B9="","",IF(OR(D9="ORLY",D9="ROISSY CDG",E9="ORLY",E9="ROISSY CDG"),"!!","ECO"))</f>
        <v>ECO</v>
      </c>
      <c r="K9" s="98">
        <v>42818</v>
      </c>
      <c r="L9" s="19"/>
      <c r="M9" s="20"/>
      <c r="N9" s="21"/>
      <c r="O9" s="22">
        <f>IF($H$9=0,0,"!!")</f>
        <v>0</v>
      </c>
      <c r="S9" s="24" t="s">
        <v>14</v>
      </c>
      <c r="T9" s="25" t="s">
        <v>15</v>
      </c>
      <c r="U9" s="25" t="s">
        <v>16</v>
      </c>
      <c r="V9" s="100" t="s">
        <v>261</v>
      </c>
      <c r="W9" t="s">
        <v>263</v>
      </c>
      <c r="X9" s="26" t="s">
        <v>17</v>
      </c>
      <c r="Y9" s="26" t="s">
        <v>18</v>
      </c>
      <c r="Z9" s="25" t="s">
        <v>19</v>
      </c>
      <c r="AA9" s="27" t="s">
        <v>20</v>
      </c>
      <c r="AB9" s="28" t="s">
        <v>21</v>
      </c>
      <c r="AE9" s="29" t="s">
        <v>89</v>
      </c>
      <c r="AG9" s="100" t="s">
        <v>265</v>
      </c>
      <c r="AH9" s="23" t="s">
        <v>265</v>
      </c>
      <c r="AI9" s="10"/>
      <c r="AJ9" s="10"/>
    </row>
    <row r="10" spans="1:36" s="23" customFormat="1" ht="19.899999999999999" customHeight="1" x14ac:dyDescent="0.2">
      <c r="A10" s="12">
        <f t="shared" si="0"/>
        <v>0</v>
      </c>
      <c r="B10" s="96"/>
      <c r="C10" s="14"/>
      <c r="D10" s="15"/>
      <c r="E10" s="13"/>
      <c r="F10" s="96" t="str">
        <f t="shared" ref="F10:F18" si="1">IF(B10="","",IF(AND(OR(D10="FDF",D10="PTP"),OR(E10="ORLY",E10="ROISSY CDG")),B10+1,B10))</f>
        <v/>
      </c>
      <c r="G10" s="13"/>
      <c r="H10" s="16"/>
      <c r="I10" s="17"/>
      <c r="J10" s="18" t="str">
        <f t="shared" ref="J10:J18" si="2">IF(B10="","",IF(OR(D10="ORLY",D10="ROISSY CDG",E10="ORLY",E10="ROISSY CDG"),"!!","ECO"))</f>
        <v/>
      </c>
      <c r="K10" s="7"/>
      <c r="L10" s="19"/>
      <c r="M10" s="20"/>
      <c r="N10" s="21"/>
      <c r="O10" s="22"/>
      <c r="P10" s="102"/>
      <c r="S10" s="24" t="s">
        <v>22</v>
      </c>
      <c r="T10" s="25" t="s">
        <v>13</v>
      </c>
      <c r="U10" s="25" t="s">
        <v>23</v>
      </c>
      <c r="V10" s="100" t="s">
        <v>262</v>
      </c>
      <c r="W10" t="s">
        <v>264</v>
      </c>
      <c r="X10" s="26" t="s">
        <v>174</v>
      </c>
      <c r="Y10" s="26" t="s">
        <v>174</v>
      </c>
      <c r="AA10" s="27" t="s">
        <v>26</v>
      </c>
      <c r="AB10" s="28" t="s">
        <v>27</v>
      </c>
      <c r="AE10" s="29" t="s">
        <v>267</v>
      </c>
      <c r="AG10" s="100" t="s">
        <v>266</v>
      </c>
      <c r="AH10" s="23" t="s">
        <v>266</v>
      </c>
    </row>
    <row r="11" spans="1:36" s="23" customFormat="1" ht="19.899999999999999" customHeight="1" x14ac:dyDescent="0.2">
      <c r="A11" s="12">
        <f t="shared" si="0"/>
        <v>0</v>
      </c>
      <c r="B11" s="30"/>
      <c r="C11" s="31"/>
      <c r="D11" s="32"/>
      <c r="E11" s="30"/>
      <c r="F11" s="96" t="str">
        <f t="shared" si="1"/>
        <v/>
      </c>
      <c r="G11" s="33"/>
      <c r="H11" s="13"/>
      <c r="I11" s="34"/>
      <c r="J11" s="18" t="str">
        <f t="shared" si="2"/>
        <v/>
      </c>
      <c r="K11" s="7"/>
      <c r="L11" s="19"/>
      <c r="M11" s="20"/>
      <c r="N11" s="21"/>
      <c r="O11" s="22"/>
      <c r="S11" s="24" t="s">
        <v>11</v>
      </c>
      <c r="T11" s="25" t="s">
        <v>28</v>
      </c>
      <c r="U11" s="25" t="s">
        <v>29</v>
      </c>
      <c r="V11" s="100"/>
      <c r="X11" s="26" t="s">
        <v>24</v>
      </c>
      <c r="Y11" s="26" t="s">
        <v>25</v>
      </c>
      <c r="AA11" s="27" t="s">
        <v>31</v>
      </c>
      <c r="AB11" s="28" t="s">
        <v>32</v>
      </c>
      <c r="AE11" s="29"/>
      <c r="AG11" s="100"/>
    </row>
    <row r="12" spans="1:36" s="23" customFormat="1" ht="19.899999999999999" hidden="1" customHeight="1" x14ac:dyDescent="0.2">
      <c r="A12" s="12">
        <f t="shared" si="0"/>
        <v>0</v>
      </c>
      <c r="B12" s="30"/>
      <c r="C12" s="31"/>
      <c r="D12" s="32"/>
      <c r="E12" s="30"/>
      <c r="F12" s="96" t="str">
        <f t="shared" si="1"/>
        <v/>
      </c>
      <c r="G12" s="33"/>
      <c r="H12" s="181"/>
      <c r="I12" s="34"/>
      <c r="J12" s="18" t="str">
        <f t="shared" si="2"/>
        <v/>
      </c>
      <c r="K12" s="7"/>
      <c r="L12" s="19"/>
      <c r="M12" s="20"/>
      <c r="N12" s="21"/>
      <c r="O12" s="22"/>
      <c r="S12" s="24" t="s">
        <v>33</v>
      </c>
      <c r="T12" s="25" t="s">
        <v>34</v>
      </c>
      <c r="U12" s="25" t="s">
        <v>35</v>
      </c>
      <c r="V12" s="100"/>
      <c r="X12" s="26" t="s">
        <v>36</v>
      </c>
      <c r="Y12" s="26" t="s">
        <v>25</v>
      </c>
      <c r="AA12" s="27" t="s">
        <v>37</v>
      </c>
      <c r="AB12" s="28" t="s">
        <v>38</v>
      </c>
      <c r="AE12" s="29"/>
      <c r="AG12" s="100"/>
    </row>
    <row r="13" spans="1:36" s="23" customFormat="1" ht="19.899999999999999" hidden="1" customHeight="1" x14ac:dyDescent="0.2">
      <c r="A13" s="12">
        <f t="shared" si="0"/>
        <v>0</v>
      </c>
      <c r="B13" s="30"/>
      <c r="C13" s="31"/>
      <c r="D13" s="32"/>
      <c r="E13" s="30"/>
      <c r="F13" s="96" t="str">
        <f t="shared" si="1"/>
        <v/>
      </c>
      <c r="G13" s="33"/>
      <c r="H13" s="181"/>
      <c r="I13" s="34"/>
      <c r="J13" s="18" t="str">
        <f t="shared" si="2"/>
        <v/>
      </c>
      <c r="K13" s="7"/>
      <c r="L13" s="19"/>
      <c r="M13" s="20"/>
      <c r="N13" s="21"/>
      <c r="O13" s="22"/>
      <c r="S13" s="24" t="s">
        <v>12</v>
      </c>
      <c r="T13" s="25" t="s">
        <v>40</v>
      </c>
      <c r="U13" s="25" t="s">
        <v>41</v>
      </c>
      <c r="V13" s="100"/>
      <c r="X13" s="26" t="s">
        <v>87</v>
      </c>
      <c r="Y13" s="26" t="s">
        <v>52</v>
      </c>
      <c r="AA13" s="27" t="s">
        <v>44</v>
      </c>
      <c r="AB13" s="28" t="s">
        <v>45</v>
      </c>
      <c r="AE13" s="29"/>
      <c r="AG13" s="100"/>
    </row>
    <row r="14" spans="1:36" s="23" customFormat="1" ht="19.899999999999999" hidden="1" customHeight="1" x14ac:dyDescent="0.2">
      <c r="A14" s="12">
        <f t="shared" si="0"/>
        <v>0</v>
      </c>
      <c r="B14" s="30"/>
      <c r="C14" s="31"/>
      <c r="D14" s="32"/>
      <c r="E14" s="30"/>
      <c r="F14" s="96" t="str">
        <f t="shared" si="1"/>
        <v/>
      </c>
      <c r="G14" s="33"/>
      <c r="H14" s="181"/>
      <c r="I14" s="34"/>
      <c r="J14" s="18" t="str">
        <f t="shared" si="2"/>
        <v/>
      </c>
      <c r="K14" s="7"/>
      <c r="L14" s="19"/>
      <c r="M14" s="20"/>
      <c r="N14" s="21"/>
      <c r="O14" s="22"/>
      <c r="S14" s="24" t="s">
        <v>46</v>
      </c>
      <c r="T14" s="25"/>
      <c r="U14" s="25" t="s">
        <v>47</v>
      </c>
      <c r="V14" s="100"/>
      <c r="X14" s="26" t="s">
        <v>42</v>
      </c>
      <c r="Y14" s="26" t="s">
        <v>43</v>
      </c>
      <c r="AA14" s="27" t="s">
        <v>49</v>
      </c>
      <c r="AB14" s="28" t="s">
        <v>50</v>
      </c>
      <c r="AE14" s="29"/>
      <c r="AG14" s="100"/>
    </row>
    <row r="15" spans="1:36" s="23" customFormat="1" ht="19.899999999999999" hidden="1" customHeight="1" x14ac:dyDescent="0.2">
      <c r="A15" s="12">
        <f t="shared" si="0"/>
        <v>0</v>
      </c>
      <c r="B15" s="30"/>
      <c r="C15" s="31"/>
      <c r="D15" s="32"/>
      <c r="E15" s="30"/>
      <c r="F15" s="96" t="str">
        <f t="shared" si="1"/>
        <v/>
      </c>
      <c r="G15" s="33"/>
      <c r="H15" s="181"/>
      <c r="I15" s="34"/>
      <c r="J15" s="18" t="str">
        <f t="shared" si="2"/>
        <v/>
      </c>
      <c r="K15" s="7"/>
      <c r="L15" s="19"/>
      <c r="M15" s="20"/>
      <c r="N15" s="21"/>
      <c r="O15" s="22"/>
      <c r="S15" s="24" t="s">
        <v>51</v>
      </c>
      <c r="T15" s="25"/>
      <c r="U15" s="26"/>
      <c r="V15" s="100"/>
      <c r="X15" s="26" t="s">
        <v>48</v>
      </c>
      <c r="Y15" s="26" t="s">
        <v>25</v>
      </c>
      <c r="AA15" s="27" t="s">
        <v>53</v>
      </c>
      <c r="AB15" s="28" t="s">
        <v>54</v>
      </c>
      <c r="AE15" s="29"/>
      <c r="AG15" s="100"/>
    </row>
    <row r="16" spans="1:36" s="23" customFormat="1" ht="19.899999999999999" hidden="1" customHeight="1" x14ac:dyDescent="0.2">
      <c r="A16" s="12">
        <f t="shared" si="0"/>
        <v>0</v>
      </c>
      <c r="B16" s="30"/>
      <c r="C16" s="31"/>
      <c r="D16" s="32"/>
      <c r="E16" s="30"/>
      <c r="F16" s="96" t="str">
        <f t="shared" si="1"/>
        <v/>
      </c>
      <c r="G16" s="33"/>
      <c r="H16" s="181"/>
      <c r="I16" s="34"/>
      <c r="J16" s="18" t="str">
        <f t="shared" si="2"/>
        <v/>
      </c>
      <c r="K16" s="7"/>
      <c r="L16" s="19"/>
      <c r="M16" s="20"/>
      <c r="N16" s="21"/>
      <c r="O16" s="22"/>
      <c r="T16" s="25"/>
      <c r="V16" s="100"/>
      <c r="X16" s="26" t="s">
        <v>55</v>
      </c>
      <c r="Y16" s="26" t="s">
        <v>56</v>
      </c>
      <c r="AA16" s="27" t="s">
        <v>57</v>
      </c>
      <c r="AB16" s="28" t="s">
        <v>58</v>
      </c>
      <c r="AE16" s="29"/>
      <c r="AG16" s="100"/>
    </row>
    <row r="17" spans="1:33" s="23" customFormat="1" ht="19.899999999999999" hidden="1" customHeight="1" x14ac:dyDescent="0.2">
      <c r="A17" s="12">
        <f t="shared" si="0"/>
        <v>0</v>
      </c>
      <c r="B17" s="30"/>
      <c r="C17" s="31"/>
      <c r="D17" s="32"/>
      <c r="E17" s="30"/>
      <c r="F17" s="96" t="str">
        <f t="shared" si="1"/>
        <v/>
      </c>
      <c r="G17" s="33"/>
      <c r="H17" s="181"/>
      <c r="I17" s="34"/>
      <c r="J17" s="18" t="str">
        <f t="shared" si="2"/>
        <v/>
      </c>
      <c r="K17" s="7"/>
      <c r="L17" s="19"/>
      <c r="M17" s="20"/>
      <c r="N17" s="21"/>
      <c r="O17" s="22"/>
      <c r="S17" s="53"/>
      <c r="T17" s="25"/>
      <c r="V17" s="100"/>
      <c r="W17"/>
      <c r="X17" s="26" t="s">
        <v>61</v>
      </c>
      <c r="Y17" s="26" t="s">
        <v>56</v>
      </c>
      <c r="AA17" s="27" t="s">
        <v>62</v>
      </c>
      <c r="AB17" s="28" t="s">
        <v>63</v>
      </c>
      <c r="AE17" s="54"/>
      <c r="AG17" s="100"/>
    </row>
    <row r="18" spans="1:33" s="23" customFormat="1" ht="19.899999999999999" hidden="1" customHeight="1" x14ac:dyDescent="0.2">
      <c r="A18" s="12">
        <f t="shared" si="0"/>
        <v>0</v>
      </c>
      <c r="B18" s="30"/>
      <c r="C18" s="31"/>
      <c r="D18" s="32"/>
      <c r="E18" s="30"/>
      <c r="F18" s="96" t="str">
        <f t="shared" si="1"/>
        <v/>
      </c>
      <c r="G18" s="33"/>
      <c r="H18" s="30"/>
      <c r="I18" s="34"/>
      <c r="J18" s="18" t="str">
        <f t="shared" si="2"/>
        <v/>
      </c>
      <c r="K18" s="7"/>
      <c r="L18" s="19"/>
      <c r="M18" s="20"/>
      <c r="N18" s="21"/>
      <c r="O18" s="22"/>
      <c r="S18" s="53"/>
      <c r="T18" s="25"/>
      <c r="V18" s="100"/>
      <c r="X18" s="26" t="s">
        <v>68</v>
      </c>
      <c r="Y18" s="26" t="s">
        <v>12</v>
      </c>
      <c r="AA18" s="27" t="s">
        <v>69</v>
      </c>
      <c r="AB18" s="28" t="s">
        <v>70</v>
      </c>
      <c r="AE18" s="29"/>
      <c r="AG18" s="100"/>
    </row>
    <row r="19" spans="1:33" s="23" customFormat="1" ht="20.100000000000001" customHeight="1" x14ac:dyDescent="0.2">
      <c r="A19" s="12">
        <f t="shared" si="0"/>
        <v>0</v>
      </c>
      <c r="B19" s="13"/>
      <c r="C19" s="301" t="s">
        <v>39</v>
      </c>
      <c r="D19" s="302"/>
      <c r="E19" s="302">
        <f>IF(H9="AF","AIR FRANCE",IF(H9="AC","AIR CARAIBES",IF(H9="AAE","AIR ANTILLES EXPRESS",H9)))</f>
        <v>0</v>
      </c>
      <c r="F19" s="302" t="str">
        <f>IF(G10="AF",57,IF(G10="AC",427,IF(G10="AAE",875,"")))</f>
        <v/>
      </c>
      <c r="G19" s="36" t="str">
        <f>IF(H9="AF",57,IF(H9="AC",427,IF(H9="AAE",875,"")))</f>
        <v/>
      </c>
      <c r="H19" s="302"/>
      <c r="I19" s="303"/>
      <c r="J19" s="18"/>
      <c r="K19" s="7"/>
      <c r="L19" s="19"/>
      <c r="M19" s="37"/>
      <c r="N19" s="21"/>
      <c r="O19" s="22"/>
      <c r="S19" s="53"/>
      <c r="T19" s="25"/>
      <c r="V19" s="100"/>
      <c r="W19" s="87"/>
      <c r="X19" s="26" t="s">
        <v>30</v>
      </c>
      <c r="Y19" s="26" t="s">
        <v>25</v>
      </c>
      <c r="AA19" s="27" t="s">
        <v>72</v>
      </c>
      <c r="AB19" s="28" t="s">
        <v>73</v>
      </c>
      <c r="AE19" s="29"/>
      <c r="AG19" s="100"/>
    </row>
    <row r="20" spans="1:33" s="23" customFormat="1" ht="20.100000000000001" customHeight="1" thickBot="1" x14ac:dyDescent="0.25">
      <c r="A20" s="40">
        <f t="shared" si="0"/>
        <v>0</v>
      </c>
      <c r="B20" s="41"/>
      <c r="C20" s="41"/>
      <c r="D20" s="41"/>
      <c r="E20" s="41"/>
      <c r="F20" s="41"/>
      <c r="G20" s="41"/>
      <c r="H20" s="41"/>
      <c r="I20" s="42"/>
      <c r="J20" s="43"/>
      <c r="K20" s="7"/>
      <c r="L20" s="19"/>
      <c r="M20" s="45"/>
      <c r="N20" s="46"/>
      <c r="O20" s="47"/>
      <c r="S20" s="53"/>
      <c r="T20" s="25"/>
      <c r="U20" s="26"/>
      <c r="V20" s="100"/>
      <c r="W20" s="87"/>
      <c r="X20" s="26" t="s">
        <v>71</v>
      </c>
      <c r="Y20" s="26" t="s">
        <v>25</v>
      </c>
      <c r="AE20" s="29"/>
      <c r="AG20" s="100"/>
    </row>
    <row r="21" spans="1:33" s="23" customFormat="1" ht="20.100000000000001" customHeight="1" x14ac:dyDescent="0.25">
      <c r="A21" s="2"/>
      <c r="B21" s="2"/>
      <c r="C21" s="2"/>
      <c r="D21" s="2"/>
      <c r="E21" s="48"/>
      <c r="F21" s="49"/>
      <c r="G21" s="50"/>
      <c r="H21" s="2"/>
      <c r="I21" s="2"/>
      <c r="J21" s="2"/>
      <c r="K21" s="2"/>
      <c r="L21" s="51"/>
      <c r="M21" s="2"/>
      <c r="O21" s="52"/>
      <c r="S21" s="24"/>
      <c r="T21" s="25"/>
      <c r="U21" s="26"/>
      <c r="V21" s="100"/>
      <c r="W21" s="87"/>
      <c r="X21" s="26" t="s">
        <v>74</v>
      </c>
      <c r="Y21" s="26" t="s">
        <v>52</v>
      </c>
      <c r="AE21" s="29"/>
      <c r="AG21" s="100"/>
    </row>
    <row r="22" spans="1:33" s="23" customFormat="1" ht="20.100000000000001" customHeight="1" thickBot="1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51"/>
      <c r="M22" s="2"/>
      <c r="O22" s="52"/>
      <c r="T22" s="25"/>
      <c r="V22" s="100"/>
      <c r="W22"/>
      <c r="X22" s="26" t="s">
        <v>75</v>
      </c>
      <c r="Y22" s="26" t="s">
        <v>25</v>
      </c>
      <c r="AG22" s="100"/>
    </row>
    <row r="23" spans="1:33" s="23" customFormat="1" ht="20.100000000000001" customHeight="1" thickBot="1" x14ac:dyDescent="0.25">
      <c r="A23" s="295" t="s">
        <v>59</v>
      </c>
      <c r="B23" s="296"/>
      <c r="C23" s="296"/>
      <c r="D23" s="296"/>
      <c r="E23" s="296"/>
      <c r="F23" s="296"/>
      <c r="G23" s="296"/>
      <c r="H23" s="296"/>
      <c r="I23" s="296"/>
      <c r="J23" s="297"/>
      <c r="K23" s="304" t="s">
        <v>60</v>
      </c>
      <c r="L23" s="4"/>
      <c r="M23" s="2"/>
      <c r="O23" s="52"/>
      <c r="S23" s="53"/>
      <c r="T23" s="25"/>
      <c r="V23" s="26"/>
      <c r="W23"/>
      <c r="X23" s="26"/>
      <c r="Y23" s="26"/>
      <c r="AA23" s="27"/>
      <c r="AB23" s="28"/>
      <c r="AE23" s="54"/>
      <c r="AG23" s="100"/>
    </row>
    <row r="24" spans="1:33" s="23" customFormat="1" ht="25.5" x14ac:dyDescent="0.2">
      <c r="A24" s="306" t="s">
        <v>4</v>
      </c>
      <c r="B24" s="307"/>
      <c r="C24" s="308" t="s">
        <v>64</v>
      </c>
      <c r="D24" s="308"/>
      <c r="E24" s="55" t="s">
        <v>3</v>
      </c>
      <c r="F24" s="308" t="s">
        <v>59</v>
      </c>
      <c r="G24" s="307"/>
      <c r="H24" s="309" t="s">
        <v>65</v>
      </c>
      <c r="I24" s="308"/>
      <c r="J24" s="310"/>
      <c r="K24" s="305"/>
      <c r="L24" s="56"/>
      <c r="M24" s="57" t="s">
        <v>8</v>
      </c>
      <c r="N24" s="58" t="s">
        <v>9</v>
      </c>
      <c r="O24" s="59" t="s">
        <v>66</v>
      </c>
      <c r="S24" s="53"/>
      <c r="T24" s="25"/>
      <c r="V24" s="100"/>
      <c r="X24" s="26"/>
      <c r="Y24" s="26"/>
      <c r="AA24" s="27"/>
      <c r="AB24" s="28"/>
      <c r="AE24" s="29"/>
      <c r="AG24" s="100"/>
    </row>
    <row r="25" spans="1:33" s="23" customFormat="1" ht="19.899999999999999" customHeight="1" x14ac:dyDescent="0.2">
      <c r="A25" s="12" t="str">
        <f>B25</f>
        <v/>
      </c>
      <c r="B25" s="13" t="str">
        <f>IF($F$25="","",F9)</f>
        <v/>
      </c>
      <c r="C25" s="311" t="str">
        <f>IF(F25="","",VLOOKUP(F25,$X$9:$Y$29,2,1))</f>
        <v/>
      </c>
      <c r="D25" s="312"/>
      <c r="E25" s="81" t="str">
        <f>IF($F$25="","",B10)</f>
        <v/>
      </c>
      <c r="F25" s="313"/>
      <c r="G25" s="314"/>
      <c r="H25" s="315"/>
      <c r="I25" s="316"/>
      <c r="J25" s="18"/>
      <c r="K25" s="60" t="str">
        <f>IF(F25="","",E25-B25)</f>
        <v/>
      </c>
      <c r="L25" s="61"/>
      <c r="M25" s="62" t="str">
        <f>IF(F25="","",M9)</f>
        <v/>
      </c>
      <c r="N25" s="21"/>
      <c r="O25" s="63">
        <f>IF(F25=0,0,"!!")</f>
        <v>0</v>
      </c>
      <c r="S25" s="53"/>
      <c r="T25" s="25"/>
      <c r="V25" s="100"/>
      <c r="W25" s="87"/>
      <c r="X25" s="26"/>
      <c r="Y25" s="26"/>
      <c r="AA25" s="27"/>
      <c r="AB25" s="28"/>
      <c r="AE25" s="29"/>
      <c r="AG25" s="100"/>
    </row>
    <row r="26" spans="1:33" s="23" customFormat="1" ht="19.899999999999999" hidden="1" customHeight="1" x14ac:dyDescent="0.25">
      <c r="A26" s="12" t="str">
        <f t="shared" ref="A26:A28" si="3">B26</f>
        <v/>
      </c>
      <c r="B26" s="13" t="str">
        <f>IF(F26="","",F10)</f>
        <v/>
      </c>
      <c r="C26" s="311" t="str">
        <f>IF(F26="","",VLOOKUP(F26,$X$9:$Y$29,2,1))</f>
        <v/>
      </c>
      <c r="D26" s="312"/>
      <c r="E26" s="81" t="str">
        <f>IF($F$26="","",B11)</f>
        <v/>
      </c>
      <c r="F26" s="313"/>
      <c r="G26" s="314"/>
      <c r="H26" s="315"/>
      <c r="I26" s="316"/>
      <c r="J26" s="18"/>
      <c r="K26" s="60" t="str">
        <f>IF(F26="","",E26-B26)</f>
        <v/>
      </c>
      <c r="L26" s="64"/>
      <c r="M26" s="62" t="str">
        <f>IF(F26="","",M9)</f>
        <v/>
      </c>
      <c r="N26" s="21"/>
      <c r="O26" s="63">
        <f>IF(F26=0,0,"!!")</f>
        <v>0</v>
      </c>
      <c r="S26" s="53"/>
      <c r="T26" s="25"/>
      <c r="U26" s="26"/>
      <c r="V26" s="100"/>
      <c r="W26" s="87"/>
      <c r="X26" s="26"/>
      <c r="Y26" s="26"/>
      <c r="AE26" s="29"/>
      <c r="AG26" s="100"/>
    </row>
    <row r="27" spans="1:33" s="23" customFormat="1" ht="19.899999999999999" hidden="1" customHeight="1" x14ac:dyDescent="0.25">
      <c r="A27" s="12">
        <f t="shared" si="3"/>
        <v>0</v>
      </c>
      <c r="B27" s="38"/>
      <c r="C27" s="311" t="str">
        <f>IF(F27="","",VLOOKUP(F27,$X$9:$Y$29,2,1))</f>
        <v/>
      </c>
      <c r="D27" s="312"/>
      <c r="E27" s="83"/>
      <c r="F27" s="313"/>
      <c r="G27" s="314"/>
      <c r="H27" s="315"/>
      <c r="I27" s="316"/>
      <c r="J27" s="39"/>
      <c r="K27" s="60" t="str">
        <f t="shared" ref="K27:K28" si="4">IF(F27="","",E27-B27)</f>
        <v/>
      </c>
      <c r="L27" s="64"/>
      <c r="M27" s="99"/>
      <c r="N27" s="84"/>
      <c r="O27" s="105"/>
      <c r="S27" s="53"/>
      <c r="T27" s="25"/>
      <c r="U27" s="26"/>
      <c r="V27" s="100"/>
      <c r="W27" s="87"/>
      <c r="X27" s="26"/>
      <c r="Y27" s="26"/>
      <c r="AE27" s="29"/>
      <c r="AG27" s="100"/>
    </row>
    <row r="28" spans="1:33" s="23" customFormat="1" ht="19.899999999999999" hidden="1" customHeight="1" x14ac:dyDescent="0.25">
      <c r="A28" s="12">
        <f t="shared" si="3"/>
        <v>0</v>
      </c>
      <c r="B28" s="38"/>
      <c r="C28" s="311" t="str">
        <f>IF(F28="","",VLOOKUP(F28,$X$9:$Y$29,2,1))</f>
        <v/>
      </c>
      <c r="D28" s="312"/>
      <c r="E28" s="83"/>
      <c r="F28" s="313"/>
      <c r="G28" s="314"/>
      <c r="H28" s="315"/>
      <c r="I28" s="316"/>
      <c r="J28" s="39"/>
      <c r="K28" s="60" t="str">
        <f t="shared" si="4"/>
        <v/>
      </c>
      <c r="L28" s="64"/>
      <c r="M28" s="99"/>
      <c r="N28" s="84"/>
      <c r="O28" s="105"/>
      <c r="S28" s="53"/>
      <c r="T28" s="25"/>
      <c r="U28" s="26"/>
      <c r="V28" s="100"/>
      <c r="W28" s="87"/>
      <c r="X28" s="26"/>
      <c r="Y28" s="26"/>
      <c r="AE28" s="29"/>
      <c r="AG28" s="100"/>
    </row>
    <row r="29" spans="1:33" s="23" customFormat="1" ht="19.899999999999999" customHeight="1" thickBot="1" x14ac:dyDescent="0.3">
      <c r="A29" s="40">
        <f>B29</f>
        <v>0</v>
      </c>
      <c r="B29" s="65"/>
      <c r="C29" s="317" t="str">
        <f>IF(F29="","",VLOOKUP(F29,$X$9:$Y$29,2,1))</f>
        <v/>
      </c>
      <c r="D29" s="318"/>
      <c r="E29" s="82" t="str">
        <f>IF($F$29="","",IF(#REF!="",IF(B19="",B18,B19),#REF!))</f>
        <v/>
      </c>
      <c r="F29" s="319"/>
      <c r="G29" s="320"/>
      <c r="H29" s="321"/>
      <c r="I29" s="322"/>
      <c r="J29" s="66"/>
      <c r="K29" s="67" t="str">
        <f>IF(F29="","",E29-B29)</f>
        <v/>
      </c>
      <c r="L29" s="64"/>
      <c r="M29" s="68" t="str">
        <f>IF(F29="","",M9)</f>
        <v/>
      </c>
      <c r="N29" s="69"/>
      <c r="O29" s="70">
        <f>IF(F29=0,0,"!!")</f>
        <v>0</v>
      </c>
      <c r="S29" s="53"/>
      <c r="T29" s="25"/>
      <c r="V29" s="100"/>
      <c r="W29" s="87"/>
      <c r="X29" s="26"/>
      <c r="Y29" s="26"/>
      <c r="AE29" s="29"/>
      <c r="AG29" s="100"/>
    </row>
    <row r="30" spans="1:33" s="23" customFormat="1" ht="20.100000000000001" customHeight="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51"/>
      <c r="M30" s="2"/>
      <c r="O30" s="52"/>
      <c r="S30" s="53"/>
      <c r="T30" s="25"/>
      <c r="U30" s="26"/>
      <c r="V30" s="100"/>
      <c r="W30"/>
      <c r="X30" s="26"/>
      <c r="Y30" s="26"/>
      <c r="AG30" s="100"/>
    </row>
    <row r="31" spans="1:33" s="23" customFormat="1" ht="20.100000000000001" customHeight="1" thickBot="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51"/>
      <c r="M31" s="2"/>
      <c r="O31" s="52"/>
      <c r="S31" s="53"/>
      <c r="T31" s="25"/>
      <c r="U31" s="26"/>
      <c r="V31" s="26"/>
      <c r="W31" s="87"/>
    </row>
    <row r="32" spans="1:33" s="23" customFormat="1" ht="20.100000000000001" customHeight="1" thickBot="1" x14ac:dyDescent="0.25">
      <c r="A32" s="323" t="s">
        <v>76</v>
      </c>
      <c r="B32" s="324"/>
      <c r="C32" s="324"/>
      <c r="D32" s="324"/>
      <c r="E32" s="324"/>
      <c r="F32" s="324"/>
      <c r="G32" s="324"/>
      <c r="H32" s="324"/>
      <c r="I32" s="324"/>
      <c r="J32" s="325"/>
      <c r="K32" s="326" t="s">
        <v>60</v>
      </c>
      <c r="L32" s="4"/>
      <c r="M32" s="2"/>
      <c r="O32" s="52"/>
      <c r="S32" s="53"/>
      <c r="T32" s="25"/>
      <c r="U32" s="26"/>
      <c r="V32" s="26"/>
      <c r="W32" s="87"/>
    </row>
    <row r="33" spans="1:23" s="23" customFormat="1" ht="25.5" x14ac:dyDescent="0.2">
      <c r="A33" s="327" t="s">
        <v>77</v>
      </c>
      <c r="B33" s="328"/>
      <c r="C33" s="328"/>
      <c r="D33" s="328"/>
      <c r="E33" s="328" t="s">
        <v>78</v>
      </c>
      <c r="F33" s="328"/>
      <c r="G33" s="328"/>
      <c r="H33" s="71" t="s">
        <v>79</v>
      </c>
      <c r="I33" s="329" t="s">
        <v>80</v>
      </c>
      <c r="J33" s="330"/>
      <c r="K33" s="305"/>
      <c r="L33" s="56"/>
      <c r="M33" s="57" t="s">
        <v>81</v>
      </c>
      <c r="N33" s="58" t="s">
        <v>9</v>
      </c>
      <c r="O33" s="59" t="s">
        <v>82</v>
      </c>
      <c r="S33" s="53"/>
      <c r="T33" s="25"/>
      <c r="U33" s="26"/>
      <c r="V33" s="26"/>
      <c r="W33" s="87"/>
    </row>
    <row r="34" spans="1:23" s="23" customFormat="1" ht="20.100000000000001" customHeight="1" x14ac:dyDescent="0.2">
      <c r="A34" s="72" t="str">
        <f>B34</f>
        <v/>
      </c>
      <c r="B34" s="13" t="str">
        <f>IF(H34="","",F9)</f>
        <v/>
      </c>
      <c r="C34" s="35" t="str">
        <f>IF(H34="","",G9)</f>
        <v/>
      </c>
      <c r="D34" s="333" t="str">
        <f>IF(H34="","",E9)</f>
        <v/>
      </c>
      <c r="E34" s="333"/>
      <c r="F34" s="13" t="str">
        <f>IF(H34="","",B10)</f>
        <v/>
      </c>
      <c r="G34" s="35" t="str">
        <f>IF(H34="","",C10)</f>
        <v/>
      </c>
      <c r="H34" s="13"/>
      <c r="I34" s="313"/>
      <c r="J34" s="334"/>
      <c r="K34" s="60" t="str">
        <f>IF(H34="","",F34-B34+1)</f>
        <v/>
      </c>
      <c r="L34" s="19"/>
      <c r="M34" s="62" t="str">
        <f>IF(H34="","",M9)</f>
        <v/>
      </c>
      <c r="N34" s="21"/>
      <c r="O34" s="63">
        <f>IF(H34=0,0,"!!")</f>
        <v>0</v>
      </c>
      <c r="S34" s="53"/>
      <c r="T34" s="2"/>
      <c r="V34" s="26"/>
      <c r="W34" s="26"/>
    </row>
    <row r="35" spans="1:23" s="23" customFormat="1" ht="20.100000000000001" hidden="1" customHeight="1" x14ac:dyDescent="0.2">
      <c r="A35" s="72" t="str">
        <f t="shared" ref="A35:A36" si="5">B35</f>
        <v/>
      </c>
      <c r="B35" s="181" t="str">
        <f>IF(H35="","",F10)</f>
        <v/>
      </c>
      <c r="C35" s="35"/>
      <c r="D35" s="333" t="str">
        <f>IF(H35="","",E10)</f>
        <v/>
      </c>
      <c r="E35" s="333"/>
      <c r="F35" s="181" t="str">
        <f>IF(H35="","",B11)</f>
        <v/>
      </c>
      <c r="G35" s="35"/>
      <c r="H35" s="181"/>
      <c r="I35" s="313"/>
      <c r="J35" s="334"/>
      <c r="K35" s="60"/>
      <c r="L35" s="19"/>
      <c r="M35" s="62"/>
      <c r="N35" s="21"/>
      <c r="O35" s="63"/>
      <c r="S35" s="53"/>
      <c r="T35" s="2"/>
      <c r="V35" s="26"/>
      <c r="W35" s="26"/>
    </row>
    <row r="36" spans="1:23" s="23" customFormat="1" ht="20.100000000000001" hidden="1" customHeight="1" x14ac:dyDescent="0.2">
      <c r="A36" s="72" t="str">
        <f t="shared" si="5"/>
        <v/>
      </c>
      <c r="B36" s="13" t="str">
        <f>IF(H36="","",F10)</f>
        <v/>
      </c>
      <c r="C36" s="35" t="str">
        <f>IF(H36="","",G10)</f>
        <v/>
      </c>
      <c r="D36" s="333" t="str">
        <f>IF(H36="","",E10)</f>
        <v/>
      </c>
      <c r="E36" s="333"/>
      <c r="F36" s="13" t="str">
        <f>IF(H36="","",B11)</f>
        <v/>
      </c>
      <c r="G36" s="35" t="str">
        <f>IF(H36="","",C11)</f>
        <v/>
      </c>
      <c r="H36" s="13"/>
      <c r="I36" s="313"/>
      <c r="J36" s="334"/>
      <c r="K36" s="60" t="str">
        <f>IF(H36="","",F36-B36)</f>
        <v/>
      </c>
      <c r="L36" s="19"/>
      <c r="M36" s="62" t="str">
        <f>IF(H36="","",M9)</f>
        <v/>
      </c>
      <c r="N36" s="21"/>
      <c r="O36" s="63">
        <f>IF(H36=0,0,"!!")</f>
        <v>0</v>
      </c>
      <c r="S36" s="53"/>
      <c r="T36" s="2"/>
      <c r="W36" s="26"/>
    </row>
    <row r="37" spans="1:23" s="23" customFormat="1" ht="20.100000000000001" customHeight="1" thickBot="1" x14ac:dyDescent="0.25">
      <c r="A37" s="73" t="str">
        <f>B37</f>
        <v/>
      </c>
      <c r="B37" s="74" t="str">
        <f>IF(H37="","",F11)</f>
        <v/>
      </c>
      <c r="C37" s="75" t="str">
        <f>IF(H37="","",G11)</f>
        <v/>
      </c>
      <c r="D37" s="331" t="str">
        <f>IF(H37="","",D18)</f>
        <v/>
      </c>
      <c r="E37" s="331"/>
      <c r="F37" s="74" t="str">
        <f>IF(H37="","",B18)</f>
        <v/>
      </c>
      <c r="G37" s="75" t="str">
        <f>IF(H37="","",C18)</f>
        <v/>
      </c>
      <c r="H37" s="65"/>
      <c r="I37" s="319"/>
      <c r="J37" s="332"/>
      <c r="K37" s="67" t="str">
        <f>IF(H37="","",F37-B37)</f>
        <v/>
      </c>
      <c r="L37" s="44"/>
      <c r="M37" s="68" t="str">
        <f>IF(H37="","",M9)</f>
        <v/>
      </c>
      <c r="N37" s="69"/>
      <c r="O37" s="70">
        <f>IF(H37=0,0,"!!")</f>
        <v>0</v>
      </c>
      <c r="S37" s="53"/>
      <c r="T37" s="2"/>
      <c r="V37" s="26"/>
      <c r="W37" s="26"/>
    </row>
    <row r="38" spans="1:23" s="23" customFormat="1" ht="20.100000000000001" customHeight="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50"/>
      <c r="M38" s="2"/>
      <c r="O38" s="52"/>
      <c r="T38" s="2"/>
    </row>
    <row r="39" spans="1:23" s="23" customFormat="1" ht="20.100000000000001" customHeight="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50"/>
      <c r="M39" s="2"/>
      <c r="O39" s="2"/>
      <c r="T39" s="2"/>
    </row>
    <row r="40" spans="1:23" s="23" customFormat="1" ht="20.100000000000001" customHeight="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50"/>
      <c r="M40" s="97"/>
      <c r="O40" s="2"/>
      <c r="T40" s="2"/>
    </row>
    <row r="41" spans="1:23" s="23" customFormat="1" ht="20.100000000000001" customHeight="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50"/>
      <c r="O41" s="2"/>
      <c r="T41" s="2"/>
    </row>
    <row r="42" spans="1:23" s="23" customFormat="1" ht="20.100000000000001" customHeight="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50"/>
      <c r="O42" s="2"/>
      <c r="T42" s="2"/>
    </row>
    <row r="43" spans="1:23" s="23" customFormat="1" ht="20.100000000000001" customHeight="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O43" s="2"/>
      <c r="T43" s="2"/>
    </row>
    <row r="44" spans="1:23" s="23" customFormat="1" ht="20.100000000000001" customHeight="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O44" s="2"/>
      <c r="T44" s="2"/>
    </row>
    <row r="45" spans="1:23" s="23" customFormat="1" ht="20.100000000000001" customHeight="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O45" s="2"/>
      <c r="T45" s="2"/>
    </row>
    <row r="46" spans="1:23" s="23" customFormat="1" ht="20.100000000000001" customHeight="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O46" s="2"/>
      <c r="S46" s="27"/>
      <c r="T46" s="27"/>
    </row>
    <row r="47" spans="1:23" s="23" customFormat="1" ht="20.100000000000001" customHeight="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O47" s="2"/>
      <c r="S47" s="27"/>
      <c r="T47" s="27"/>
    </row>
    <row r="48" spans="1:23" x14ac:dyDescent="0.2">
      <c r="M48" s="23"/>
      <c r="S48" s="27"/>
      <c r="T48" s="27"/>
    </row>
    <row r="49" spans="1:13" x14ac:dyDescent="0.2">
      <c r="A49" s="1" t="s">
        <v>83</v>
      </c>
      <c r="M49" s="23"/>
    </row>
    <row r="50" spans="1:13" x14ac:dyDescent="0.2">
      <c r="M50" s="23"/>
    </row>
    <row r="51" spans="1:13" x14ac:dyDescent="0.2">
      <c r="M51" s="23"/>
    </row>
    <row r="52" spans="1:13" x14ac:dyDescent="0.2">
      <c r="M52" s="23"/>
    </row>
    <row r="53" spans="1:13" x14ac:dyDescent="0.2">
      <c r="M53" s="23"/>
    </row>
    <row r="54" spans="1:13" x14ac:dyDescent="0.2">
      <c r="M54" s="23"/>
    </row>
    <row r="55" spans="1:13" x14ac:dyDescent="0.2">
      <c r="M55" s="23"/>
    </row>
  </sheetData>
  <sortState ref="X9:Y22">
    <sortCondition ref="X9:X22"/>
  </sortState>
  <mergeCells count="49">
    <mergeCell ref="C27:D27"/>
    <mergeCell ref="C28:D28"/>
    <mergeCell ref="F27:G27"/>
    <mergeCell ref="F28:G28"/>
    <mergeCell ref="H27:I27"/>
    <mergeCell ref="H28:I28"/>
    <mergeCell ref="D34:E34"/>
    <mergeCell ref="I34:J34"/>
    <mergeCell ref="D36:E36"/>
    <mergeCell ref="I36:J36"/>
    <mergeCell ref="D37:E37"/>
    <mergeCell ref="I37:J37"/>
    <mergeCell ref="D35:E35"/>
    <mergeCell ref="I35:J35"/>
    <mergeCell ref="C29:D29"/>
    <mergeCell ref="F29:G29"/>
    <mergeCell ref="H29:I29"/>
    <mergeCell ref="A32:J32"/>
    <mergeCell ref="K32:K33"/>
    <mergeCell ref="A33:D33"/>
    <mergeCell ref="E33:G33"/>
    <mergeCell ref="I33:J33"/>
    <mergeCell ref="C25:D25"/>
    <mergeCell ref="F25:G25"/>
    <mergeCell ref="H25:I25"/>
    <mergeCell ref="C26:D26"/>
    <mergeCell ref="F26:G26"/>
    <mergeCell ref="H26:I26"/>
    <mergeCell ref="A8:D8"/>
    <mergeCell ref="E8:G8"/>
    <mergeCell ref="A23:J23"/>
    <mergeCell ref="K23:K24"/>
    <mergeCell ref="A24:B24"/>
    <mergeCell ref="C24:D24"/>
    <mergeCell ref="F24:G24"/>
    <mergeCell ref="H24:J24"/>
    <mergeCell ref="C19:D19"/>
    <mergeCell ref="E19:F19"/>
    <mergeCell ref="H19:I19"/>
    <mergeCell ref="N6:O6"/>
    <mergeCell ref="A5:J5"/>
    <mergeCell ref="F6:J6"/>
    <mergeCell ref="A7:J7"/>
    <mergeCell ref="A2:D2"/>
    <mergeCell ref="E2:F2"/>
    <mergeCell ref="H2:J2"/>
    <mergeCell ref="A3:J3"/>
    <mergeCell ref="A4:J4"/>
    <mergeCell ref="M7:O7"/>
  </mergeCells>
  <conditionalFormatting sqref="O29 O37 O10:O19">
    <cfRule type="cellIs" dxfId="27" priority="35" stopIfTrue="1" operator="equal">
      <formula>"!!"</formula>
    </cfRule>
  </conditionalFormatting>
  <conditionalFormatting sqref="O20">
    <cfRule type="cellIs" dxfId="26" priority="34" stopIfTrue="1" operator="equal">
      <formula>"!!"</formula>
    </cfRule>
  </conditionalFormatting>
  <conditionalFormatting sqref="A3:K3">
    <cfRule type="cellIs" dxfId="25" priority="29" operator="equal">
      <formula>"P. RAULT"</formula>
    </cfRule>
    <cfRule type="cellIs" dxfId="24" priority="30" stopIfTrue="1" operator="equal">
      <formula>"M. JEAN"</formula>
    </cfRule>
    <cfRule type="cellIs" dxfId="23" priority="31" stopIfTrue="1" operator="equal">
      <formula>"P. GRAND"</formula>
    </cfRule>
    <cfRule type="cellIs" dxfId="22" priority="32" stopIfTrue="1" operator="equal">
      <formula>"Y. RIOU"</formula>
    </cfRule>
    <cfRule type="cellIs" dxfId="21" priority="33" stopIfTrue="1" operator="equal">
      <formula>"S. CHAIGNEAU"</formula>
    </cfRule>
  </conditionalFormatting>
  <conditionalFormatting sqref="O25:O28">
    <cfRule type="cellIs" dxfId="20" priority="22" stopIfTrue="1" operator="equal">
      <formula>"!!"</formula>
    </cfRule>
  </conditionalFormatting>
  <conditionalFormatting sqref="O34:O36">
    <cfRule type="cellIs" dxfId="19" priority="21" stopIfTrue="1" operator="equal">
      <formula>"!!"</formula>
    </cfRule>
  </conditionalFormatting>
  <conditionalFormatting sqref="A4:A5">
    <cfRule type="cellIs" dxfId="18" priority="20" operator="equal">
      <formula>"François-Guillaume PIVETTE"</formula>
    </cfRule>
    <cfRule type="cellIs" dxfId="17" priority="24" operator="equal">
      <formula>"Christophe GENDRAUD"</formula>
    </cfRule>
    <cfRule type="cellIs" dxfId="16" priority="25" stopIfTrue="1" operator="equal">
      <formula>"Marc JEAN"</formula>
    </cfRule>
    <cfRule type="cellIs" dxfId="15" priority="26" stopIfTrue="1" operator="equal">
      <formula>"Philippe GRAND"</formula>
    </cfRule>
    <cfRule type="cellIs" dxfId="14" priority="28" stopIfTrue="1" operator="equal">
      <formula>"Stéphane CHAIGNEAU"</formula>
    </cfRule>
  </conditionalFormatting>
  <conditionalFormatting sqref="O9">
    <cfRule type="cellIs" dxfId="13" priority="18" stopIfTrue="1" operator="equal">
      <formula>"!!"</formula>
    </cfRule>
  </conditionalFormatting>
  <conditionalFormatting sqref="A4:J4">
    <cfRule type="cellIs" dxfId="12" priority="7" operator="equal">
      <formula>"Michel GALLEGO"</formula>
    </cfRule>
    <cfRule type="cellIs" dxfId="11" priority="15" operator="equal">
      <formula>"Thomas DONADIEU"</formula>
    </cfRule>
    <cfRule type="cellIs" dxfId="10" priority="16" operator="equal">
      <formula>"Myriam- GEHIN"</formula>
    </cfRule>
    <cfRule type="cellIs" dxfId="9" priority="17" operator="equal">
      <formula>"Andy ZITA"</formula>
    </cfRule>
  </conditionalFormatting>
  <conditionalFormatting sqref="H19:I19">
    <cfRule type="expression" dxfId="8" priority="14">
      <formula>AND(ISBLANK(H19),(I9&lt;&gt;""))</formula>
    </cfRule>
  </conditionalFormatting>
  <conditionalFormatting sqref="I34:J36">
    <cfRule type="expression" dxfId="7" priority="13">
      <formula>AND(ISBLANK($I$34),(H34&lt;&gt;""))</formula>
    </cfRule>
  </conditionalFormatting>
  <conditionalFormatting sqref="H25:I25">
    <cfRule type="expression" dxfId="6" priority="12">
      <formula>AND(ISBLANK(H25),(F25&lt;&gt;""))</formula>
    </cfRule>
  </conditionalFormatting>
  <conditionalFormatting sqref="H26:I28">
    <cfRule type="expression" dxfId="5" priority="11">
      <formula>AND(ISBLANK(H26),(F26&lt;&gt;""))</formula>
    </cfRule>
  </conditionalFormatting>
  <conditionalFormatting sqref="H29:I29">
    <cfRule type="expression" dxfId="4" priority="10">
      <formula>AND(ISBLANK(H29),(F29&lt;&gt;""))</formula>
    </cfRule>
  </conditionalFormatting>
  <conditionalFormatting sqref="I37:J37">
    <cfRule type="expression" dxfId="3" priority="8">
      <formula>AND(ISBLANK($I$34),(H37&lt;&gt;""))</formula>
    </cfRule>
  </conditionalFormatting>
  <conditionalFormatting sqref="M4">
    <cfRule type="expression" dxfId="2" priority="6">
      <formula>ISBLANK(N4)</formula>
    </cfRule>
  </conditionalFormatting>
  <conditionalFormatting sqref="F25:G25">
    <cfRule type="cellIs" dxfId="1" priority="3" operator="equal">
      <formula>"CHOISIR HOTEL"</formula>
    </cfRule>
  </conditionalFormatting>
  <conditionalFormatting sqref="J9:J19">
    <cfRule type="cellIs" dxfId="0" priority="1" operator="equal">
      <formula>"!!"</formula>
    </cfRule>
  </conditionalFormatting>
  <dataValidations count="13">
    <dataValidation type="list" allowBlank="1" showInputMessage="1" sqref="N4">
      <formula1>$Z$9</formula1>
    </dataValidation>
    <dataValidation type="list" errorStyle="information" allowBlank="1" showInputMessage="1" showErrorMessage="1" sqref="F25:G25">
      <formula1>$X$9:$X$29</formula1>
    </dataValidation>
    <dataValidation type="list" allowBlank="1" showInputMessage="1" sqref="N25:N29 N34:N37 N9:N20">
      <formula1>$AE$9:$AE$26</formula1>
    </dataValidation>
    <dataValidation type="list" errorStyle="information" allowBlank="1" showInputMessage="1" showErrorMessage="1" sqref="F26:G29">
      <formula1>$X$8:$X$26</formula1>
    </dataValidation>
    <dataValidation type="list" errorStyle="information" allowBlank="1" showInputMessage="1" showErrorMessage="1" sqref="J25:J29">
      <formula1>$Z$8:$Z$9</formula1>
    </dataValidation>
    <dataValidation type="list" errorStyle="information" allowBlank="1" showInputMessage="1" showErrorMessage="1" sqref="H9:H18">
      <formula1>$T$9:$T$22</formula1>
    </dataValidation>
    <dataValidation type="list" errorStyle="information" allowBlank="1" showInputMessage="1" showErrorMessage="1" sqref="D9:E18">
      <formula1>$S$9:$S$21</formula1>
    </dataValidation>
    <dataValidation type="list" errorStyle="information" allowBlank="1" showInputMessage="1" showErrorMessage="1" sqref="J9:J19">
      <formula1>$U$9:$U$22</formula1>
    </dataValidation>
    <dataValidation type="list" errorStyle="information" showInputMessage="1" showErrorMessage="1" sqref="H37">
      <formula1>$AA$9:$AA25</formula1>
    </dataValidation>
    <dataValidation type="list" errorStyle="information" showInputMessage="1" showErrorMessage="1" sqref="H34:H35">
      <formula1>$AA$9:$AA25</formula1>
    </dataValidation>
    <dataValidation type="list" errorStyle="information" showInputMessage="1" showErrorMessage="1" sqref="H36">
      <formula1>$AA$9:$AA26</formula1>
    </dataValidation>
    <dataValidation type="list" errorStyle="information" allowBlank="1" showInputMessage="1" showErrorMessage="1" errorTitle="NOUVELLE ENTREE" error="nouvelle entrée" sqref="M10:M19">
      <formula1>$V$9:$V$32</formula1>
    </dataValidation>
    <dataValidation type="list" errorStyle="information" allowBlank="1" showInputMessage="1" showErrorMessage="1" errorTitle="NOUVELLE ENTREE" error="nouvelle entrée" sqref="M9">
      <formula1>$V$9:$V$33</formula1>
    </dataValidation>
  </dataValidations>
  <printOptions horizontalCentered="1"/>
  <pageMargins left="0" right="0" top="0" bottom="0" header="0.51181102362204722" footer="0.51181102362204722"/>
  <pageSetup paperSize="9" orientation="portrait" horizontalDpi="4294967293" r:id="rId1"/>
  <headerFooter alignWithMargins="0"/>
  <ignoredErrors>
    <ignoredError sqref="P2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4145" r:id="rId4" name="Button 1">
              <controlPr defaultSize="0" print="0" autoFill="0" autoPict="0" macro="[0]!Bouton1_Cliquer">
                <anchor moveWithCells="1" sizeWithCells="1">
                  <from>
                    <xdr:col>11</xdr:col>
                    <xdr:colOff>257175</xdr:colOff>
                    <xdr:row>5</xdr:row>
                    <xdr:rowOff>114300</xdr:rowOff>
                  </from>
                  <to>
                    <xdr:col>13</xdr:col>
                    <xdr:colOff>171450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Var</vt:lpstr>
      <vt:lpstr>RESA CLIPPER</vt:lpstr>
      <vt:lpstr>07 juil 12 XX</vt:lpstr>
      <vt:lpstr>RESA CREOLE BEACH basse saison</vt:lpstr>
      <vt:lpstr>RESA CREOLE BEACH haute saison</vt:lpstr>
      <vt:lpstr>RESA CREOLE BEACH peak saison</vt:lpstr>
      <vt:lpstr>RESA SALAKO</vt:lpstr>
      <vt:lpstr>TRAME</vt:lpstr>
      <vt:lpstr>'07 juil 12 XX'!Zone_d_impression</vt:lpstr>
      <vt:lpstr>'RESA CLIPPER'!Zone_d_impression</vt:lpstr>
      <vt:lpstr>'RESA CREOLE BEACH basse saison'!Zone_d_impression</vt:lpstr>
      <vt:lpstr>'RESA CREOLE BEACH haute saison'!Zone_d_impression</vt:lpstr>
      <vt:lpstr>'RESA CREOLE BEACH peak saison'!Zone_d_impression</vt:lpstr>
      <vt:lpstr>'RESA SALAKO'!Zone_d_impression</vt:lpstr>
      <vt:lpstr>TRAME!Zone_d_impression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GEHIN/VINCI-CONSTRUCTION</dc:creator>
  <cp:lastModifiedBy>CLAUZIN Maurice</cp:lastModifiedBy>
  <cp:lastPrinted>2017-07-11T14:05:53Z</cp:lastPrinted>
  <dcterms:created xsi:type="dcterms:W3CDTF">2016-11-10T15:44:42Z</dcterms:created>
  <dcterms:modified xsi:type="dcterms:W3CDTF">2017-07-12T18:43:58Z</dcterms:modified>
</cp:coreProperties>
</file>