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490" windowHeight="7485" tabRatio="822" firstSheet="1" activeTab="7"/>
  </bookViews>
  <sheets>
    <sheet name="COMMANDE bkp" sheetId="22" state="hidden" r:id="rId1"/>
    <sheet name="COMMANDE" sheetId="21" r:id="rId2"/>
    <sheet name="FACTURE" sheetId="17" r:id="rId3"/>
    <sheet name="CLIENTS" sheetId="7" r:id="rId4"/>
    <sheet name="LISTE" sheetId="5" r:id="rId5"/>
    <sheet name="Données TCD" sheetId="15" r:id="rId6"/>
    <sheet name="lst-com" sheetId="23" r:id="rId7"/>
    <sheet name="lst-fact" sheetId="24" r:id="rId8"/>
    <sheet name="detail-com-fact" sheetId="18" state="hidden" r:id="rId9"/>
    <sheet name="donnée-temp" sheetId="20" state="hidden" r:id="rId10"/>
  </sheets>
  <definedNames>
    <definedName name="_xlnm._FilterDatabase" localSheetId="4" hidden="1">LISTE!$A$2:$N$5</definedName>
    <definedName name="_xlnm.Print_Titles" localSheetId="1">COMMANDE!#REF!</definedName>
    <definedName name="_xlnm.Print_Titles" localSheetId="0">'COMMANDE bkp'!#REF!</definedName>
    <definedName name="_xlnm.Print_Titles" localSheetId="2">FACTURE!#REF!</definedName>
    <definedName name="_xlnm.Print_Titles" localSheetId="4">LISTE!$1:$2</definedName>
    <definedName name="liste_prod" localSheetId="1">TabProd[]</definedName>
    <definedName name="liste_prod" localSheetId="0">TabProd[]</definedName>
    <definedName name="liste_prod" localSheetId="2">TabProd[]</definedName>
    <definedName name="liste_prod" localSheetId="6">TabProd[]</definedName>
    <definedName name="liste_prod" localSheetId="7">TabProd[]</definedName>
    <definedName name="liste_prod">TabProd[]</definedName>
    <definedName name="lst_cc" localSheetId="1">COMMANDE!$U$11:$U$15</definedName>
    <definedName name="lst_cc" localSheetId="0">'COMMANDE bkp'!$U$11:$U$15</definedName>
    <definedName name="lst_cc">#REF!</definedName>
    <definedName name="narticle" localSheetId="1">TabProd[Reference to order online]</definedName>
    <definedName name="narticle" localSheetId="0">TabProd[Reference to order online]</definedName>
    <definedName name="narticle" localSheetId="2">TabProd[Reference to order online]</definedName>
    <definedName name="narticle" localSheetId="6">TabProd[Reference to order online]</definedName>
    <definedName name="narticle" localSheetId="7">TabProd[Reference to order online]</definedName>
    <definedName name="narticle">TabProd[Reference to order online]</definedName>
    <definedName name="narticles" localSheetId="1">TabProd[Reference to order online]</definedName>
    <definedName name="narticles" localSheetId="0">TabProd[Reference to order online]</definedName>
    <definedName name="narticles" localSheetId="2">TabProd[Reference to order online]</definedName>
    <definedName name="narticles" localSheetId="6">TabProd[Reference to order online]</definedName>
    <definedName name="narticles" localSheetId="7">TabProd[Reference to order online]</definedName>
    <definedName name="narticles">TabProd[Reference to order online]</definedName>
    <definedName name="NF" localSheetId="6">'lst-com'!$A$2:$A$8</definedName>
    <definedName name="NF" localSheetId="7">'lst-fact'!$A$3:$A$8</definedName>
    <definedName name="NF">'detail-com-fact'!$B$2:$B$8</definedName>
    <definedName name="Nom_Société" localSheetId="1">COMMANDE!$B$2</definedName>
    <definedName name="Nom_Société" localSheetId="0">'COMMANDE bkp'!$B$2</definedName>
    <definedName name="Nom_Société" localSheetId="2">FACTURE!$B$2</definedName>
    <definedName name="Nom_Société">#REF!</definedName>
    <definedName name="NumCom">2</definedName>
    <definedName name="NumFact">1</definedName>
    <definedName name="refclient" localSheetId="1">TabClient[N° CLIENT]</definedName>
    <definedName name="refclient" localSheetId="0">TabClient[N° CLIENT]</definedName>
    <definedName name="refclient" localSheetId="2">TabClient[N° CLIENT]</definedName>
    <definedName name="refclient" localSheetId="6">TabClient[N° CLIENT]</definedName>
    <definedName name="refclient" localSheetId="7">TabClient[N° CLIENT]</definedName>
    <definedName name="refclient">TabClient[N° CLIENT]</definedName>
    <definedName name="TitreColonne1" localSheetId="1">COMMANDE!#REF!</definedName>
    <definedName name="TitreColonne1" localSheetId="0">'COMMANDE bkp'!#REF!</definedName>
    <definedName name="TitreColonne1" localSheetId="2">FACTURE!#REF!</definedName>
    <definedName name="TitreColonne1" localSheetId="6">#REF!</definedName>
    <definedName name="TitreColonne1" localSheetId="7">#REF!</definedName>
    <definedName name="TitreColonne1">#REF!</definedName>
    <definedName name="_xlnm.Print_Area" localSheetId="1">COMMANDE!$A$1:$I$38</definedName>
    <definedName name="_xlnm.Print_Area" localSheetId="0">'COMMANDE bkp'!$A$1:$I$36</definedName>
    <definedName name="_xlnm.Print_Area" localSheetId="2">FACTURE!$A$1:$I$35</definedName>
    <definedName name="_xlnm.Print_Area" localSheetId="4">LISTE!$A$1:$N$5</definedName>
    <definedName name="ZoneTitreColonne1..B12.1" localSheetId="1">COMMANDE!$B$9</definedName>
    <definedName name="ZoneTitreColonne1..B12.1" localSheetId="0">'COMMANDE bkp'!$B$9</definedName>
    <definedName name="ZoneTitreColonne1..B12.1" localSheetId="2">FACTURE!$C$9</definedName>
    <definedName name="ZoneTitreColonne1..B12.1">#REF!</definedName>
    <definedName name="ZoneTitreColonne2..E12.1" localSheetId="1">COMMANDE!#REF!</definedName>
    <definedName name="ZoneTitreColonne2..E12.1" localSheetId="0">'COMMANDE bkp'!#REF!</definedName>
    <definedName name="ZoneTitreColonne2..E12.1" localSheetId="2">FACTURE!#REF!</definedName>
    <definedName name="ZoneTitreColonne2..E12.1" localSheetId="6">#REF!</definedName>
    <definedName name="ZoneTitreColonne2..E12.1" localSheetId="7">#REF!</definedName>
    <definedName name="ZoneTitreColonne2..E12.1">#REF!</definedName>
    <definedName name="ZoneTitreColonne3..D14" localSheetId="1">COMMANDE!#REF!</definedName>
    <definedName name="ZoneTitreColonne3..D14" localSheetId="0">'COMMANDE bkp'!#REF!</definedName>
    <definedName name="ZoneTitreColonne3..D14" localSheetId="2">FACTURE!#REF!</definedName>
    <definedName name="ZoneTitreColonne3..D14" localSheetId="6">#REF!</definedName>
    <definedName name="ZoneTitreColonne3..D14" localSheetId="7">#REF!</definedName>
    <definedName name="ZoneTitreColonne3..D14">#REF!</definedName>
    <definedName name="ZoneTitreLigne1..E5" localSheetId="1">COMMANDE!$E$4</definedName>
    <definedName name="ZoneTitreLigne1..E5" localSheetId="0">'COMMANDE bkp'!$E$4</definedName>
    <definedName name="ZoneTitreLigne1..E5" localSheetId="2">FACTURE!$E$4</definedName>
    <definedName name="ZoneTitreLigne1..E5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8" i="21" l="1"/>
  <c r="G21" i="21" l="1"/>
  <c r="G23" i="21" s="1"/>
  <c r="F20" i="21"/>
  <c r="G20" i="21" s="1"/>
  <c r="G19" i="21"/>
  <c r="G21" i="17" l="1"/>
  <c r="G23" i="17" s="1"/>
  <c r="F20" i="17"/>
  <c r="G20" i="17" s="1"/>
  <c r="G19" i="17"/>
  <c r="G18" i="17"/>
  <c r="E1" i="20"/>
  <c r="F20" i="22"/>
  <c r="G20" i="22" s="1"/>
  <c r="G18" i="22"/>
  <c r="G19" i="22" s="1"/>
  <c r="A18" i="22"/>
  <c r="L14" i="22"/>
  <c r="O7" i="22"/>
  <c r="G2" i="22"/>
  <c r="F2" i="22"/>
  <c r="L14" i="21"/>
  <c r="O7" i="21"/>
  <c r="G2" i="21"/>
  <c r="F2" i="21"/>
  <c r="G3" i="22" l="1"/>
  <c r="O8" i="22" s="1"/>
  <c r="G21" i="22"/>
  <c r="G23" i="22" s="1"/>
  <c r="G3" i="21"/>
  <c r="O8" i="21" s="1"/>
  <c r="R7" i="22" l="1"/>
  <c r="R7" i="21"/>
  <c r="H5" i="5" l="1"/>
  <c r="H4" i="5"/>
  <c r="H3" i="5"/>
  <c r="O5" i="7"/>
  <c r="J5" i="7"/>
  <c r="D5" i="7"/>
  <c r="D4" i="7"/>
  <c r="D3" i="7"/>
  <c r="Q7" i="17"/>
  <c r="O7" i="17"/>
  <c r="F4" i="17"/>
  <c r="E5" i="17" s="1"/>
  <c r="G2" i="17"/>
  <c r="F2" i="17"/>
  <c r="G3" i="17" l="1"/>
  <c r="Q8" i="17" s="1"/>
  <c r="T7" i="17" l="1"/>
</calcChain>
</file>

<file path=xl/sharedStrings.xml><?xml version="1.0" encoding="utf-8"?>
<sst xmlns="http://schemas.openxmlformats.org/spreadsheetml/2006/main" count="210" uniqueCount="116">
  <si>
    <t>Commande unique</t>
  </si>
  <si>
    <t>Information ADR</t>
  </si>
  <si>
    <t>Nutritionals - Food Supplement</t>
  </si>
  <si>
    <t>Pro-B (FR/NL/DE)</t>
  </si>
  <si>
    <t>Solutions</t>
  </si>
  <si>
    <t>Tegreen 30ct (CEU)</t>
  </si>
  <si>
    <t>Bone Formula (DE/FR/NL/IT)</t>
  </si>
  <si>
    <t>Reference to order online</t>
  </si>
  <si>
    <t>DATE</t>
  </si>
  <si>
    <t>RÉF CLIENT</t>
  </si>
  <si>
    <t xml:space="preserve"> NOUS VOUS REMERCIONS DE VOTRE CONFIANCE.</t>
  </si>
  <si>
    <t>N° CLIENT</t>
  </si>
  <si>
    <t>NOM</t>
  </si>
  <si>
    <t>CP</t>
  </si>
  <si>
    <t>PAYS</t>
  </si>
  <si>
    <t>PRENOM</t>
  </si>
  <si>
    <t>TELEPHONE</t>
  </si>
  <si>
    <t>INFO</t>
  </si>
  <si>
    <t>QTY</t>
  </si>
  <si>
    <t>CODE</t>
  </si>
  <si>
    <t>DESIGANTION</t>
  </si>
  <si>
    <t>P.U.</t>
  </si>
  <si>
    <t>TOTAL</t>
  </si>
  <si>
    <t>Total</t>
  </si>
  <si>
    <t>nom-prénom</t>
  </si>
  <si>
    <t>SOCIETE</t>
  </si>
  <si>
    <t>VILLE</t>
  </si>
  <si>
    <t>Belgique</t>
  </si>
  <si>
    <t>NOM Prénom :</t>
  </si>
  <si>
    <t>Société :</t>
  </si>
  <si>
    <t>Adresse :</t>
  </si>
  <si>
    <t>CHEVRON Magalie</t>
  </si>
  <si>
    <t xml:space="preserve">N° DE </t>
  </si>
  <si>
    <t>Frais de port</t>
  </si>
  <si>
    <t>Sous Total</t>
  </si>
  <si>
    <t>Remise</t>
  </si>
  <si>
    <t>Arrondi sup</t>
  </si>
  <si>
    <t>Sous total remise incluse</t>
  </si>
  <si>
    <t>Commentaires additionnels</t>
  </si>
  <si>
    <t xml:space="preserve">fichier enregistrer sous : </t>
  </si>
  <si>
    <t>FACTURATION</t>
  </si>
  <si>
    <t>EXPEDITION</t>
  </si>
  <si>
    <t>COMMANDE</t>
  </si>
  <si>
    <t>FACTURE</t>
  </si>
  <si>
    <t>rue de Falisolle 438</t>
  </si>
  <si>
    <t>MAIL</t>
  </si>
  <si>
    <t>NAISSANCE</t>
  </si>
  <si>
    <t>ADRESSE FACTURATION</t>
  </si>
  <si>
    <t>PAYS :</t>
  </si>
  <si>
    <t>cp - ville</t>
  </si>
  <si>
    <t>ADRESSE LIV</t>
  </si>
  <si>
    <t>cp - ville LIV</t>
  </si>
  <si>
    <t>VILLE LIV</t>
  </si>
  <si>
    <t>CP LIV</t>
  </si>
  <si>
    <t>CP, ville :</t>
  </si>
  <si>
    <t>client</t>
  </si>
  <si>
    <t>code art</t>
  </si>
  <si>
    <t>qty</t>
  </si>
  <si>
    <t>dez</t>
  </si>
  <si>
    <t>pu</t>
  </si>
  <si>
    <t>tot</t>
  </si>
  <si>
    <t>date</t>
  </si>
  <si>
    <t>num fact</t>
  </si>
  <si>
    <t>Colonne2</t>
  </si>
  <si>
    <t>Colonne3</t>
  </si>
  <si>
    <t>Code cadeau</t>
  </si>
  <si>
    <t xml:space="preserve"> ! Ne pas inscrire de données sur ces lignes !</t>
  </si>
  <si>
    <t>LPBE001</t>
  </si>
  <si>
    <t>LPBE002</t>
  </si>
  <si>
    <t>CCLPBE005</t>
  </si>
  <si>
    <t>CCLPBE010</t>
  </si>
  <si>
    <t>CCLPBE015</t>
  </si>
  <si>
    <t>CODE CADEAU</t>
  </si>
  <si>
    <t>AUCUN</t>
  </si>
  <si>
    <t>remise</t>
  </si>
  <si>
    <t>N° DE COMMANDE</t>
  </si>
  <si>
    <t>Le payement est à verser sur le compte suivant : BE83 0636 5245 8815</t>
  </si>
  <si>
    <t>F</t>
  </si>
  <si>
    <t>C</t>
  </si>
  <si>
    <t>PAYS LIV</t>
  </si>
  <si>
    <t>Néant</t>
  </si>
  <si>
    <t>FP</t>
  </si>
  <si>
    <t>numprod</t>
  </si>
  <si>
    <t>designation</t>
  </si>
  <si>
    <t>total</t>
  </si>
  <si>
    <t>numclient</t>
  </si>
  <si>
    <t>code cadeau</t>
  </si>
  <si>
    <t>fp</t>
  </si>
  <si>
    <t>Type</t>
  </si>
  <si>
    <t>fa</t>
  </si>
  <si>
    <t>Numcom</t>
  </si>
  <si>
    <t xml:space="preserve"> </t>
  </si>
  <si>
    <t>Num</t>
  </si>
  <si>
    <t>BOULANGER Isabelle</t>
  </si>
  <si>
    <t>5060 SAMBREVILLE</t>
  </si>
  <si>
    <t>1118C001</t>
  </si>
  <si>
    <t>1118F001</t>
  </si>
  <si>
    <t>SPIROU</t>
  </si>
  <si>
    <t>et Fantasio</t>
  </si>
  <si>
    <t>qlq part</t>
  </si>
  <si>
    <t>EN VILLE</t>
  </si>
  <si>
    <t>sur terre</t>
  </si>
  <si>
    <t>cm@gmail.com</t>
  </si>
  <si>
    <t>Dupond &amp; Dupond</t>
  </si>
  <si>
    <r>
      <rPr>
        <b/>
        <sz val="14"/>
        <color rgb="FFFFFFFF"/>
        <rFont val="Cambria"/>
        <family val="1"/>
        <scheme val="major"/>
      </rPr>
      <t>Description</t>
    </r>
  </si>
  <si>
    <r>
      <rPr>
        <b/>
        <sz val="14"/>
        <color rgb="FFFFFFFF"/>
        <rFont val="Cambria"/>
        <family val="1"/>
        <scheme val="major"/>
      </rPr>
      <t>Category</t>
    </r>
  </si>
  <si>
    <r>
      <rPr>
        <b/>
        <sz val="14"/>
        <color rgb="FFFFFFFF"/>
        <rFont val="Cambria"/>
        <family val="1"/>
        <scheme val="major"/>
      </rPr>
      <t>PVP</t>
    </r>
  </si>
  <si>
    <r>
      <rPr>
        <b/>
        <sz val="14"/>
        <color rgb="FFFFFFFF"/>
        <rFont val="Cambria"/>
        <family val="1"/>
        <scheme val="major"/>
      </rPr>
      <t>Prix HT</t>
    </r>
  </si>
  <si>
    <r>
      <rPr>
        <b/>
        <sz val="14"/>
        <color rgb="FFFFFFFF"/>
        <rFont val="Cambria"/>
        <family val="1"/>
        <scheme val="major"/>
      </rPr>
      <t>Prix TTC</t>
    </r>
  </si>
  <si>
    <r>
      <rPr>
        <b/>
        <sz val="14"/>
        <color rgb="FFFFFFFF"/>
        <rFont val="Cambria"/>
        <family val="1"/>
        <scheme val="major"/>
      </rPr>
      <t>Prix au détail</t>
    </r>
  </si>
  <si>
    <r>
      <rPr>
        <b/>
        <sz val="14"/>
        <color rgb="FFFFFFFF"/>
        <rFont val="Cambria"/>
        <family val="1"/>
        <scheme val="major"/>
      </rPr>
      <t>CSV</t>
    </r>
  </si>
  <si>
    <r>
      <rPr>
        <b/>
        <sz val="14"/>
        <color rgb="FFFFFFFF"/>
        <rFont val="Cambria"/>
        <family val="1"/>
        <scheme val="major"/>
      </rPr>
      <t>PVP
ADR**</t>
    </r>
  </si>
  <si>
    <r>
      <rPr>
        <b/>
        <sz val="14"/>
        <color rgb="FFFFFFFF"/>
        <rFont val="Cambria"/>
        <family val="1"/>
        <scheme val="major"/>
      </rPr>
      <t>Prix ADR HT</t>
    </r>
  </si>
  <si>
    <r>
      <rPr>
        <b/>
        <sz val="14"/>
        <color rgb="FFFFFFFF"/>
        <rFont val="Cambria"/>
        <family val="1"/>
        <scheme val="major"/>
      </rPr>
      <t>Prix ADR TTC</t>
    </r>
  </si>
  <si>
    <r>
      <rPr>
        <b/>
        <sz val="14"/>
        <color rgb="FFFFFFFF"/>
        <rFont val="Cambria"/>
        <family val="1"/>
        <scheme val="major"/>
      </rPr>
      <t>Prix ADR au détail</t>
    </r>
  </si>
  <si>
    <r>
      <rPr>
        <b/>
        <sz val="14"/>
        <color rgb="FFFFFFFF"/>
        <rFont val="Cambria"/>
        <family val="1"/>
        <scheme val="major"/>
      </rPr>
      <t>ADR CSV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</si>
</sst>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€&quot;;\-#,##0.00\ &quot;€&quot;"/>
    <numFmt numFmtId="164" formatCode="_(&quot;€&quot;* #,##0.00_);_(&quot;€&quot;* \(#,##0.00\);_(&quot;€&quot;* &quot;-&quot;??_);_(@_)"/>
    <numFmt numFmtId="165" formatCode="#,##0.00\ &quot;€&quot;"/>
    <numFmt numFmtId="166" formatCode="0#&quot; &quot;##&quot; &quot;##&quot; &quot;##&quot; &quot;##"/>
    <numFmt numFmtId="167" formatCode="#,##0\ &quot;€&quot;"/>
    <numFmt numFmtId="168" formatCode="d/mm/yy;@"/>
    <numFmt numFmtId="169" formatCode="yy"/>
  </numFmts>
  <fonts count="72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1"/>
      <color theme="1" tint="0.24994659260841701"/>
      <name val="Calibri"/>
      <family val="2"/>
      <scheme val="minor"/>
    </font>
    <font>
      <sz val="11"/>
      <name val="Calibri"/>
      <family val="2"/>
      <scheme val="minor"/>
    </font>
    <font>
      <sz val="28"/>
      <color theme="5" tint="-0.24994659260841701"/>
      <name val="Cambria"/>
      <family val="2"/>
      <scheme val="major"/>
    </font>
    <font>
      <b/>
      <sz val="16"/>
      <color theme="5" tint="-0.24994659260841701"/>
      <name val="Cambria"/>
      <family val="2"/>
      <scheme val="major"/>
    </font>
    <font>
      <sz val="11"/>
      <color theme="1" tint="0.24994659260841701"/>
      <name val="Cambria"/>
      <family val="2"/>
      <scheme val="major"/>
    </font>
    <font>
      <sz val="10"/>
      <name val="Calibri"/>
      <family val="2"/>
      <scheme val="minor"/>
    </font>
    <font>
      <b/>
      <sz val="11"/>
      <color theme="1" tint="0.24994659260841701"/>
      <name val="Cambria"/>
      <family val="2"/>
      <scheme val="major"/>
    </font>
    <font>
      <b/>
      <sz val="11"/>
      <color theme="5" tint="-0.499984740745262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  <font>
      <b/>
      <sz val="16"/>
      <color theme="8" tint="-0.499984740745262"/>
      <name val="Cambria"/>
      <family val="2"/>
      <scheme val="major"/>
    </font>
    <font>
      <sz val="28"/>
      <color theme="8" tint="-0.499984740745262"/>
      <name val="Cambria"/>
      <family val="2"/>
      <scheme val="major"/>
    </font>
    <font>
      <sz val="10"/>
      <color rgb="FF000000"/>
      <name val="Cambria"/>
      <family val="1"/>
      <scheme val="major"/>
    </font>
    <font>
      <sz val="10"/>
      <name val="Cambria"/>
      <family val="1"/>
      <scheme val="major"/>
    </font>
    <font>
      <sz val="11"/>
      <color theme="0"/>
      <name val="Calibri"/>
      <family val="2"/>
      <scheme val="minor"/>
    </font>
    <font>
      <b/>
      <sz val="11"/>
      <name val="Cambria"/>
      <family val="1"/>
      <scheme val="major"/>
    </font>
    <font>
      <sz val="11"/>
      <color theme="1" tint="0.24994659260841701"/>
      <name val="Cambria"/>
      <family val="1"/>
      <scheme val="major"/>
    </font>
    <font>
      <i/>
      <sz val="11"/>
      <color theme="1" tint="0.34998626667073579"/>
      <name val="Cambria"/>
      <family val="1"/>
      <scheme val="major"/>
    </font>
    <font>
      <b/>
      <sz val="11"/>
      <color theme="1" tint="0.24994659260841701"/>
      <name val="Cambria"/>
      <family val="1"/>
      <scheme val="major"/>
    </font>
    <font>
      <i/>
      <sz val="10"/>
      <color rgb="FF000000"/>
      <name val="Cambria"/>
      <family val="1"/>
      <scheme val="major"/>
    </font>
    <font>
      <b/>
      <sz val="11"/>
      <color theme="8" tint="-0.499984740745262"/>
      <name val="Cambria"/>
      <family val="2"/>
      <scheme val="major"/>
    </font>
    <font>
      <b/>
      <sz val="11"/>
      <color theme="8" tint="-0.499984740745262"/>
      <name val="Cambria"/>
      <family val="1"/>
      <scheme val="major"/>
    </font>
    <font>
      <sz val="11"/>
      <color theme="1" tint="0.249977111117893"/>
      <name val="Cambria"/>
      <family val="1"/>
      <scheme val="major"/>
    </font>
    <font>
      <sz val="10"/>
      <color rgb="FF000000"/>
      <name val="Times New Roman"/>
      <family val="1"/>
    </font>
    <font>
      <sz val="11"/>
      <color theme="8" tint="-0.499984740745262"/>
      <name val="Cambria"/>
      <family val="1"/>
      <scheme val="major"/>
    </font>
    <font>
      <sz val="11"/>
      <color theme="8" tint="-0.499984740745262"/>
      <name val="Calibri"/>
      <family val="2"/>
      <scheme val="minor"/>
    </font>
    <font>
      <b/>
      <i/>
      <sz val="11"/>
      <color theme="8" tint="-0.499984740745262"/>
      <name val="Cambria"/>
      <family val="1"/>
      <scheme val="major"/>
    </font>
    <font>
      <b/>
      <sz val="11"/>
      <color theme="1" tint="0.24994659260841701"/>
      <name val="Calibri"/>
      <family val="2"/>
      <scheme val="minor"/>
    </font>
    <font>
      <u/>
      <sz val="11"/>
      <color theme="1" tint="0.24994659260841701"/>
      <name val="Calibri"/>
      <family val="2"/>
      <scheme val="minor"/>
    </font>
    <font>
      <b/>
      <u/>
      <sz val="11"/>
      <color theme="1" tint="0.24994659260841701"/>
      <name val="Cambria"/>
      <family val="1"/>
      <scheme val="major"/>
    </font>
    <font>
      <sz val="11"/>
      <color theme="1" tint="0.34998626667073579"/>
      <name val="Cambria"/>
      <family val="1"/>
      <scheme val="major"/>
    </font>
    <font>
      <b/>
      <sz val="12"/>
      <color theme="8" tint="-0.499984740745262"/>
      <name val="Cambria"/>
      <family val="1"/>
      <scheme val="major"/>
    </font>
    <font>
      <sz val="10"/>
      <color theme="8" tint="-0.499984740745262"/>
      <name val="Cambria"/>
      <family val="1"/>
      <scheme val="major"/>
    </font>
    <font>
      <sz val="11"/>
      <name val="Cambria"/>
      <family val="1"/>
      <scheme val="major"/>
    </font>
    <font>
      <b/>
      <sz val="11"/>
      <color theme="0"/>
      <name val="Cambria"/>
      <family val="1"/>
      <scheme val="major"/>
    </font>
    <font>
      <sz val="10"/>
      <color theme="0"/>
      <name val="Cambria"/>
      <family val="1"/>
      <scheme val="major"/>
    </font>
    <font>
      <sz val="8"/>
      <color rgb="FF000000"/>
      <name val="Cambria"/>
      <family val="1"/>
      <scheme val="major"/>
    </font>
    <font>
      <sz val="10"/>
      <color theme="1" tint="0.24994659260841701"/>
      <name val="Calibri"/>
      <family val="2"/>
      <scheme val="minor"/>
    </font>
    <font>
      <b/>
      <sz val="10"/>
      <color rgb="FF000000"/>
      <name val="Times New Roman"/>
      <family val="1"/>
    </font>
    <font>
      <sz val="10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color theme="0"/>
      <name val="Cambria"/>
      <family val="1"/>
      <scheme val="major"/>
    </font>
    <font>
      <sz val="10"/>
      <color rgb="FF000000"/>
      <name val="Times New Roman"/>
      <family val="1"/>
      <charset val="204"/>
    </font>
    <font>
      <sz val="28"/>
      <color theme="0"/>
      <name val="Cambria"/>
      <family val="2"/>
      <scheme val="major"/>
    </font>
    <font>
      <sz val="11"/>
      <color theme="0"/>
      <name val="Cambria"/>
      <family val="2"/>
      <scheme val="major"/>
    </font>
    <font>
      <b/>
      <u/>
      <sz val="11"/>
      <color theme="8" tint="-0.499984740745262"/>
      <name val="Calibri"/>
      <family val="2"/>
      <scheme val="minor"/>
    </font>
    <font>
      <i/>
      <sz val="11"/>
      <color theme="0"/>
      <name val="Cambria"/>
      <family val="1"/>
      <scheme val="major"/>
    </font>
    <font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theme="8" tint="-0.499984740745262"/>
      <name val="Cambria"/>
      <family val="1"/>
      <scheme val="major"/>
    </font>
    <font>
      <b/>
      <sz val="11"/>
      <color theme="8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color theme="0"/>
      <name val="Times New Roman"/>
      <family val="1"/>
      <charset val="204"/>
    </font>
    <font>
      <sz val="12"/>
      <color rgb="FF000000"/>
      <name val="Times New Roman"/>
      <family val="1"/>
    </font>
    <font>
      <i/>
      <sz val="11"/>
      <color theme="8" tint="-0.499984740745262"/>
      <name val="Cambria"/>
      <family val="1"/>
      <scheme val="major"/>
    </font>
    <font>
      <sz val="11"/>
      <color rgb="FF000000"/>
      <name val="Times New Roman"/>
      <family val="1"/>
    </font>
    <font>
      <sz val="11"/>
      <color theme="1" tint="0.249977111117893"/>
      <name val="Times New Roman"/>
      <family val="1"/>
    </font>
    <font>
      <b/>
      <sz val="11"/>
      <color theme="1" tint="0.249977111117893"/>
      <name val="Cambria"/>
      <family val="1"/>
      <scheme val="major"/>
    </font>
    <font>
      <sz val="11"/>
      <color theme="1" tint="0.249977111117893"/>
      <name val="Calibri"/>
      <family val="2"/>
      <scheme val="minor"/>
    </font>
    <font>
      <sz val="11"/>
      <color theme="1" tint="0.249977111117893"/>
      <name val="Cambria"/>
      <family val="2"/>
      <scheme val="major"/>
    </font>
    <font>
      <sz val="10"/>
      <color theme="1" tint="0.249977111117893"/>
      <name val="Cambria"/>
      <family val="1"/>
      <scheme val="major"/>
    </font>
    <font>
      <b/>
      <sz val="11"/>
      <color theme="1" tint="0.249977111117893"/>
      <name val="Calibri"/>
      <family val="2"/>
      <scheme val="minor"/>
    </font>
    <font>
      <sz val="11"/>
      <color theme="8" tint="-0.499984740745262"/>
      <name val="Times New Roman"/>
      <family val="1"/>
      <charset val="204"/>
    </font>
    <font>
      <sz val="14"/>
      <color rgb="FF000000"/>
      <name val="Cambria"/>
      <family val="1"/>
      <scheme val="major"/>
    </font>
    <font>
      <b/>
      <sz val="14"/>
      <name val="Cambria"/>
      <family val="1"/>
      <scheme val="major"/>
    </font>
    <font>
      <b/>
      <sz val="14"/>
      <color theme="0"/>
      <name val="Cambria"/>
      <family val="1"/>
      <scheme val="major"/>
    </font>
    <font>
      <b/>
      <sz val="14"/>
      <color rgb="FFFFFFFF"/>
      <name val="Cambria"/>
      <family val="1"/>
      <scheme val="major"/>
    </font>
    <font>
      <sz val="14"/>
      <name val="Cambria"/>
      <family val="1"/>
      <scheme val="major"/>
    </font>
    <font>
      <sz val="12"/>
      <color rgb="FF000000"/>
      <name val="Courier New"/>
      <family val="3"/>
    </font>
  </fonts>
  <fills count="13">
    <fill>
      <patternFill patternType="none"/>
    </fill>
    <fill>
      <patternFill patternType="gray125"/>
    </fill>
    <fill>
      <patternFill patternType="solid">
        <fgColor rgb="FFC4D69B"/>
      </patternFill>
    </fill>
    <fill>
      <patternFill patternType="solid">
        <fgColor rgb="FFF9BE8F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D7E3BB"/>
        <bgColor rgb="FFFFFFFF"/>
      </patternFill>
    </fill>
    <fill>
      <patternFill patternType="solid">
        <fgColor rgb="FFFBD4B4"/>
        <bgColor rgb="FFFFFFFF"/>
      </patternFill>
    </fill>
    <fill>
      <patternFill patternType="solid">
        <fgColor rgb="FFEBF0DE"/>
        <bgColor rgb="FFFFFFFF"/>
      </patternFill>
    </fill>
    <fill>
      <patternFill patternType="solid">
        <fgColor rgb="FFFCE9D9"/>
        <bgColor rgb="FFFFFFFF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 style="thin">
        <color rgb="FF0089AF"/>
      </right>
      <top/>
      <bottom/>
      <diagonal/>
    </border>
    <border>
      <left style="thin">
        <color rgb="FF0089AF"/>
      </left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theme="8" tint="-0.499984740745262"/>
      </left>
      <right/>
      <top style="thin">
        <color theme="8" tint="-0.499984740745262"/>
      </top>
      <bottom/>
      <diagonal/>
    </border>
    <border>
      <left/>
      <right/>
      <top style="thin">
        <color theme="8" tint="-0.499984740745262"/>
      </top>
      <bottom/>
      <diagonal/>
    </border>
    <border>
      <left/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/>
      <top/>
      <bottom/>
      <diagonal/>
    </border>
    <border>
      <left/>
      <right style="thin">
        <color theme="8" tint="-0.499984740745262"/>
      </right>
      <top/>
      <bottom/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/>
      <right/>
      <top/>
      <bottom style="thin">
        <color theme="8" tint="-0.499984740745262"/>
      </bottom>
      <diagonal/>
    </border>
    <border>
      <left/>
      <right style="thin">
        <color theme="8" tint="-0.499984740745262"/>
      </right>
      <top/>
      <bottom style="thin">
        <color theme="8" tint="-0.499984740745262"/>
      </bottom>
      <diagonal/>
    </border>
    <border>
      <left style="medium">
        <color theme="8" tint="-0.499984740745262"/>
      </left>
      <right/>
      <top style="medium">
        <color theme="8" tint="-0.499984740745262"/>
      </top>
      <bottom style="medium">
        <color theme="8" tint="-0.49998474074526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medium">
        <color theme="8" tint="-0.499984740745262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/>
      <bottom style="thin">
        <color rgb="FFFFFFFF"/>
      </bottom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/>
      <diagonal/>
    </border>
    <border>
      <left style="medium">
        <color theme="7" tint="-0.499984740745262"/>
      </left>
      <right style="medium">
        <color theme="7" tint="-0.499984740745262"/>
      </right>
      <top style="medium">
        <color theme="7" tint="-0.499984740745262"/>
      </top>
      <bottom style="medium">
        <color theme="7" tint="-0.499984740745262"/>
      </bottom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 style="medium">
        <color theme="7" tint="-0.499984740745262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rgb="FF4F81BC"/>
      </right>
      <top/>
      <bottom style="thin">
        <color rgb="FF000000"/>
      </bottom>
      <diagonal/>
    </border>
    <border>
      <left style="thin">
        <color rgb="FF4F81BC"/>
      </left>
      <right/>
      <top/>
      <bottom/>
      <diagonal/>
    </border>
    <border>
      <left/>
      <right style="thin">
        <color rgb="FF0089AF"/>
      </right>
      <top style="thin">
        <color rgb="FFFFFFFF"/>
      </top>
      <bottom style="thin">
        <color rgb="FFFFFFFF"/>
      </bottom>
      <diagonal/>
    </border>
    <border>
      <left style="thin">
        <color rgb="FF0089A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4F81BC"/>
      </right>
      <top style="thin">
        <color rgb="FF000000"/>
      </top>
      <bottom style="thin">
        <color rgb="FF000000"/>
      </bottom>
      <diagonal/>
    </border>
    <border>
      <left style="thin">
        <color rgb="FF0089A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 style="double">
        <color theme="7" tint="0.39991454817346722"/>
      </bottom>
      <diagonal/>
    </border>
    <border>
      <left style="thin">
        <color theme="7" tint="0.39994506668294322"/>
      </left>
      <right style="thin">
        <color theme="7" tint="0.39994506668294322"/>
      </right>
      <top/>
      <bottom/>
      <diagonal/>
    </border>
    <border>
      <left/>
      <right style="thin">
        <color theme="7" tint="0.39994506668294322"/>
      </right>
      <top/>
      <bottom/>
      <diagonal/>
    </border>
  </borders>
  <cellStyleXfs count="17">
    <xf numFmtId="0" fontId="0" fillId="0" borderId="0"/>
    <xf numFmtId="9" fontId="1" fillId="0" borderId="0" applyFont="0" applyFill="0" applyBorder="0" applyAlignment="0" applyProtection="0"/>
    <xf numFmtId="0" fontId="2" fillId="0" borderId="0">
      <alignment wrapText="1"/>
    </xf>
    <xf numFmtId="0" fontId="3" fillId="0" borderId="0" applyNumberFormat="0" applyFill="0" applyBorder="0" applyAlignment="0">
      <alignment wrapText="1"/>
    </xf>
    <xf numFmtId="0" fontId="4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left"/>
    </xf>
    <xf numFmtId="0" fontId="6" fillId="0" borderId="0" applyNumberFormat="0" applyFill="0" applyProtection="0">
      <alignment horizontal="left"/>
    </xf>
    <xf numFmtId="0" fontId="8" fillId="0" borderId="0" applyNumberFormat="0" applyFill="0" applyProtection="0"/>
    <xf numFmtId="14" fontId="2" fillId="0" borderId="0" applyFont="0" applyFill="0" applyBorder="0" applyAlignment="0">
      <alignment horizontal="left" vertical="top" wrapText="1"/>
    </xf>
    <xf numFmtId="166" fontId="2" fillId="0" borderId="0" applyFont="0" applyFill="0" applyBorder="0" applyAlignment="0">
      <alignment horizontal="left" vertical="top" wrapText="1"/>
    </xf>
    <xf numFmtId="0" fontId="2" fillId="0" borderId="0" applyNumberFormat="0" applyFont="0" applyFill="0" applyBorder="0">
      <alignment horizontal="left" wrapText="1" indent="8"/>
    </xf>
    <xf numFmtId="0" fontId="9" fillId="0" borderId="15" applyNumberFormat="0" applyFill="0" applyProtection="0">
      <alignment horizontal="left" wrapText="1"/>
    </xf>
    <xf numFmtId="0" fontId="10" fillId="4" borderId="0" applyNumberFormat="0" applyBorder="0" applyProtection="0">
      <alignment wrapText="1"/>
    </xf>
    <xf numFmtId="4" fontId="2" fillId="0" borderId="0" applyFont="0" applyFill="0" applyBorder="0" applyProtection="0">
      <alignment horizontal="right"/>
    </xf>
    <xf numFmtId="165" fontId="2" fillId="0" borderId="0" applyFont="0" applyFill="0" applyBorder="0" applyProtection="0">
      <alignment horizontal="right"/>
    </xf>
    <xf numFmtId="0" fontId="11" fillId="0" borderId="0" applyNumberFormat="0" applyFill="0" applyBorder="0" applyProtection="0">
      <alignment horizontal="center" wrapText="1"/>
    </xf>
    <xf numFmtId="164" fontId="25" fillId="0" borderId="0" applyFont="0" applyFill="0" applyBorder="0" applyAlignment="0" applyProtection="0"/>
  </cellStyleXfs>
  <cellXfs count="316">
    <xf numFmtId="0" fontId="0" fillId="0" borderId="0" xfId="0" applyFill="1" applyBorder="1" applyAlignment="1">
      <alignment horizontal="left" vertical="top"/>
    </xf>
    <xf numFmtId="0" fontId="2" fillId="0" borderId="0" xfId="2">
      <alignment wrapText="1"/>
    </xf>
    <xf numFmtId="0" fontId="6" fillId="0" borderId="0" xfId="6">
      <alignment horizontal="left"/>
    </xf>
    <xf numFmtId="0" fontId="7" fillId="0" borderId="0" xfId="2" applyFont="1">
      <alignment wrapText="1"/>
    </xf>
    <xf numFmtId="0" fontId="12" fillId="0" borderId="0" xfId="5" applyFont="1" applyBorder="1">
      <alignment horizontal="left"/>
    </xf>
    <xf numFmtId="0" fontId="14" fillId="0" borderId="0" xfId="0" applyFont="1" applyFill="1" applyBorder="1" applyAlignment="1">
      <alignment horizontal="left" vertical="top"/>
    </xf>
    <xf numFmtId="2" fontId="14" fillId="0" borderId="0" xfId="0" applyNumberFormat="1" applyFont="1" applyFill="1" applyBorder="1" applyAlignment="1">
      <alignment horizontal="left" vertical="top"/>
    </xf>
    <xf numFmtId="0" fontId="14" fillId="0" borderId="0" xfId="0" applyNumberFormat="1" applyFont="1" applyFill="1" applyBorder="1" applyAlignment="1">
      <alignment horizontal="left" vertical="top"/>
    </xf>
    <xf numFmtId="165" fontId="17" fillId="0" borderId="0" xfId="0" applyNumberFormat="1" applyFont="1" applyBorder="1" applyAlignment="1">
      <alignment horizontal="center" vertical="center" wrapText="1"/>
    </xf>
    <xf numFmtId="165" fontId="19" fillId="0" borderId="0" xfId="15" applyNumberFormat="1" applyFont="1" applyBorder="1">
      <alignment horizontal="center" wrapText="1"/>
    </xf>
    <xf numFmtId="0" fontId="18" fillId="0" borderId="0" xfId="0" applyNumberFormat="1" applyFont="1" applyFill="1" applyBorder="1" applyAlignment="1" applyProtection="1">
      <alignment wrapText="1"/>
    </xf>
    <xf numFmtId="165" fontId="19" fillId="0" borderId="0" xfId="0" applyNumberFormat="1" applyFont="1" applyFill="1" applyBorder="1" applyAlignment="1">
      <alignment horizontal="center" wrapText="1"/>
    </xf>
    <xf numFmtId="1" fontId="14" fillId="0" borderId="0" xfId="0" applyNumberFormat="1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2" fillId="0" borderId="0" xfId="2" applyAlignment="1">
      <alignment vertical="top" wrapText="1"/>
    </xf>
    <xf numFmtId="0" fontId="2" fillId="0" borderId="0" xfId="2" applyAlignment="1">
      <alignment wrapText="1"/>
    </xf>
    <xf numFmtId="0" fontId="6" fillId="0" borderId="0" xfId="6" applyAlignment="1">
      <alignment horizontal="right"/>
    </xf>
    <xf numFmtId="0" fontId="18" fillId="0" borderId="16" xfId="2" applyFont="1" applyBorder="1">
      <alignment wrapText="1"/>
    </xf>
    <xf numFmtId="0" fontId="20" fillId="0" borderId="17" xfId="7" applyFont="1" applyBorder="1" applyAlignment="1">
      <alignment horizontal="right" vertical="center"/>
    </xf>
    <xf numFmtId="0" fontId="15" fillId="0" borderId="17" xfId="2" applyFont="1" applyBorder="1">
      <alignment wrapText="1"/>
    </xf>
    <xf numFmtId="0" fontId="20" fillId="0" borderId="17" xfId="7" applyFont="1" applyBorder="1" applyAlignment="1"/>
    <xf numFmtId="0" fontId="20" fillId="0" borderId="18" xfId="7" applyFont="1" applyBorder="1" applyAlignment="1"/>
    <xf numFmtId="0" fontId="18" fillId="0" borderId="0" xfId="10" applyFont="1" applyBorder="1" applyAlignment="1">
      <alignment horizontal="left" vertical="top" wrapText="1"/>
    </xf>
    <xf numFmtId="0" fontId="18" fillId="0" borderId="0" xfId="2" applyFont="1" applyBorder="1">
      <alignment wrapText="1"/>
    </xf>
    <xf numFmtId="0" fontId="15" fillId="0" borderId="20" xfId="2" applyFont="1" applyBorder="1">
      <alignment wrapText="1"/>
    </xf>
    <xf numFmtId="0" fontId="18" fillId="0" borderId="22" xfId="10" applyFont="1" applyBorder="1" applyAlignment="1">
      <alignment horizontal="left" vertical="top" wrapText="1"/>
    </xf>
    <xf numFmtId="0" fontId="18" fillId="0" borderId="22" xfId="2" applyFont="1" applyBorder="1">
      <alignment wrapText="1"/>
    </xf>
    <xf numFmtId="0" fontId="15" fillId="0" borderId="23" xfId="2" applyFont="1" applyBorder="1">
      <alignment wrapText="1"/>
    </xf>
    <xf numFmtId="0" fontId="23" fillId="0" borderId="17" xfId="7" applyFont="1" applyBorder="1" applyAlignment="1">
      <alignment horizontal="left" vertical="center"/>
    </xf>
    <xf numFmtId="0" fontId="23" fillId="0" borderId="17" xfId="7" applyFont="1" applyBorder="1" applyAlignment="1">
      <alignment vertical="center"/>
    </xf>
    <xf numFmtId="0" fontId="23" fillId="0" borderId="0" xfId="0" applyNumberFormat="1" applyFont="1" applyBorder="1" applyAlignment="1">
      <alignment vertical="center" wrapText="1"/>
    </xf>
    <xf numFmtId="0" fontId="23" fillId="0" borderId="0" xfId="0" applyNumberFormat="1" applyFont="1" applyBorder="1" applyAlignment="1">
      <alignment horizontal="center" vertical="center" wrapText="1"/>
    </xf>
    <xf numFmtId="165" fontId="23" fillId="0" borderId="0" xfId="0" applyNumberFormat="1" applyFont="1" applyBorder="1" applyAlignment="1">
      <alignment horizontal="center" vertical="center"/>
    </xf>
    <xf numFmtId="165" fontId="23" fillId="0" borderId="0" xfId="0" applyNumberFormat="1" applyFont="1" applyBorder="1" applyAlignment="1">
      <alignment horizontal="center" vertical="center" wrapText="1"/>
    </xf>
    <xf numFmtId="0" fontId="16" fillId="0" borderId="0" xfId="2" applyFont="1">
      <alignment wrapText="1"/>
    </xf>
    <xf numFmtId="0" fontId="23" fillId="0" borderId="0" xfId="5" applyFont="1" applyBorder="1">
      <alignment horizontal="left"/>
    </xf>
    <xf numFmtId="0" fontId="22" fillId="0" borderId="0" xfId="7" applyFont="1" applyAlignment="1">
      <alignment horizontal="right"/>
    </xf>
    <xf numFmtId="0" fontId="2" fillId="0" borderId="0" xfId="2" applyAlignment="1"/>
    <xf numFmtId="0" fontId="2" fillId="0" borderId="0" xfId="2" applyAlignment="1">
      <alignment vertical="top"/>
    </xf>
    <xf numFmtId="0" fontId="7" fillId="0" borderId="0" xfId="2" applyFont="1" applyBorder="1" applyAlignment="1">
      <alignment horizontal="center" wrapText="1"/>
    </xf>
    <xf numFmtId="14" fontId="6" fillId="0" borderId="0" xfId="8" applyFont="1" applyBorder="1" applyAlignment="1"/>
    <xf numFmtId="0" fontId="15" fillId="0" borderId="0" xfId="2" applyFont="1" applyBorder="1">
      <alignment wrapText="1"/>
    </xf>
    <xf numFmtId="0" fontId="27" fillId="6" borderId="0" xfId="2" applyFont="1" applyFill="1">
      <alignment wrapText="1"/>
    </xf>
    <xf numFmtId="0" fontId="7" fillId="0" borderId="0" xfId="2" applyFont="1" applyBorder="1">
      <alignment wrapText="1"/>
    </xf>
    <xf numFmtId="0" fontId="31" fillId="0" borderId="0" xfId="2" applyFont="1" applyAlignment="1">
      <alignment horizontal="left"/>
    </xf>
    <xf numFmtId="0" fontId="30" fillId="0" borderId="0" xfId="2" applyFont="1" applyBorder="1" applyAlignment="1">
      <alignment horizontal="left" wrapText="1" indent="2"/>
    </xf>
    <xf numFmtId="0" fontId="2" fillId="0" borderId="0" xfId="2" applyFont="1">
      <alignment wrapText="1"/>
    </xf>
    <xf numFmtId="165" fontId="32" fillId="0" borderId="0" xfId="15" applyNumberFormat="1" applyFont="1" applyBorder="1">
      <alignment horizontal="center" wrapText="1"/>
    </xf>
    <xf numFmtId="0" fontId="32" fillId="0" borderId="0" xfId="0" applyFont="1" applyFill="1" applyBorder="1" applyAlignment="1">
      <alignment horizontal="center" wrapText="1"/>
    </xf>
    <xf numFmtId="165" fontId="32" fillId="0" borderId="0" xfId="0" applyNumberFormat="1" applyFont="1" applyFill="1" applyBorder="1" applyAlignment="1">
      <alignment horizontal="center" wrapText="1"/>
    </xf>
    <xf numFmtId="0" fontId="32" fillId="0" borderId="0" xfId="0" applyFont="1" applyFill="1" applyBorder="1" applyAlignment="1">
      <alignment horizontal="left" wrapText="1"/>
    </xf>
    <xf numFmtId="0" fontId="7" fillId="0" borderId="0" xfId="2" applyFont="1" applyAlignment="1">
      <alignment horizontal="left" wrapText="1"/>
    </xf>
    <xf numFmtId="0" fontId="7" fillId="0" borderId="0" xfId="2" applyFont="1" applyAlignment="1">
      <alignment horizontal="left" vertical="center" wrapText="1"/>
    </xf>
    <xf numFmtId="0" fontId="7" fillId="0" borderId="0" xfId="2" applyFont="1" applyAlignment="1">
      <alignment vertical="center" wrapText="1"/>
    </xf>
    <xf numFmtId="165" fontId="33" fillId="0" borderId="36" xfId="2" applyNumberFormat="1" applyFont="1" applyBorder="1" applyAlignment="1">
      <alignment horizontal="center" vertical="center" wrapText="1"/>
    </xf>
    <xf numFmtId="167" fontId="32" fillId="0" borderId="0" xfId="0" applyNumberFormat="1" applyFont="1" applyFill="1" applyBorder="1" applyAlignment="1">
      <alignment horizontal="center" wrapText="1"/>
    </xf>
    <xf numFmtId="0" fontId="34" fillId="0" borderId="37" xfId="2" applyFont="1" applyBorder="1" applyAlignment="1">
      <alignment horizontal="center" vertical="center" wrapText="1"/>
    </xf>
    <xf numFmtId="0" fontId="33" fillId="0" borderId="0" xfId="2" applyFont="1" applyAlignment="1">
      <alignment horizontal="right" vertical="center" wrapText="1" indent="1"/>
    </xf>
    <xf numFmtId="0" fontId="22" fillId="0" borderId="0" xfId="7" applyFont="1" applyAlignment="1">
      <alignment horizontal="right" indent="1"/>
    </xf>
    <xf numFmtId="0" fontId="23" fillId="0" borderId="0" xfId="2" applyFont="1" applyAlignment="1"/>
    <xf numFmtId="0" fontId="2" fillId="0" borderId="0" xfId="2" applyFill="1">
      <alignment wrapText="1"/>
    </xf>
    <xf numFmtId="0" fontId="7" fillId="0" borderId="0" xfId="2" applyFont="1" applyAlignment="1"/>
    <xf numFmtId="0" fontId="27" fillId="6" borderId="0" xfId="2" applyFont="1" applyFill="1" applyAlignment="1"/>
    <xf numFmtId="0" fontId="2" fillId="0" borderId="0" xfId="2" applyAlignment="1">
      <alignment vertical="center"/>
    </xf>
    <xf numFmtId="0" fontId="14" fillId="0" borderId="38" xfId="0" applyFont="1" applyFill="1" applyBorder="1" applyAlignment="1">
      <alignment horizontal="left" vertical="top"/>
    </xf>
    <xf numFmtId="0" fontId="14" fillId="0" borderId="48" xfId="0" applyNumberFormat="1" applyFont="1" applyFill="1" applyBorder="1" applyAlignment="1">
      <alignment horizontal="left" vertical="top"/>
    </xf>
    <xf numFmtId="0" fontId="14" fillId="11" borderId="45" xfId="0" applyFont="1" applyFill="1" applyBorder="1" applyAlignment="1">
      <alignment horizontal="left" vertical="top"/>
    </xf>
    <xf numFmtId="0" fontId="14" fillId="11" borderId="46" xfId="0" applyFont="1" applyFill="1" applyBorder="1" applyAlignment="1">
      <alignment horizontal="left" vertical="top"/>
    </xf>
    <xf numFmtId="0" fontId="14" fillId="11" borderId="47" xfId="0" applyFont="1" applyFill="1" applyBorder="1" applyAlignment="1">
      <alignment horizontal="left" vertical="top"/>
    </xf>
    <xf numFmtId="1" fontId="38" fillId="12" borderId="0" xfId="0" applyNumberFormat="1" applyFont="1" applyFill="1" applyBorder="1" applyAlignment="1">
      <alignment horizontal="center" vertical="center"/>
    </xf>
    <xf numFmtId="0" fontId="38" fillId="12" borderId="0" xfId="0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 vertical="top"/>
    </xf>
    <xf numFmtId="0" fontId="36" fillId="0" borderId="0" xfId="7" applyFont="1" applyBorder="1" applyAlignment="1">
      <alignment vertical="center"/>
    </xf>
    <xf numFmtId="0" fontId="37" fillId="0" borderId="0" xfId="2" applyFont="1" applyBorder="1">
      <alignment wrapText="1"/>
    </xf>
    <xf numFmtId="0" fontId="23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0" fontId="40" fillId="0" borderId="0" xfId="0" applyFont="1" applyFill="1" applyBorder="1" applyAlignment="1">
      <alignment horizontal="center" vertical="center"/>
    </xf>
    <xf numFmtId="0" fontId="16" fillId="12" borderId="0" xfId="2" applyFont="1" applyFill="1">
      <alignment wrapText="1"/>
    </xf>
    <xf numFmtId="0" fontId="36" fillId="12" borderId="18" xfId="7" applyFont="1" applyFill="1" applyBorder="1" applyAlignment="1"/>
    <xf numFmtId="0" fontId="41" fillId="12" borderId="0" xfId="2" applyFont="1" applyFill="1">
      <alignment wrapText="1"/>
    </xf>
    <xf numFmtId="165" fontId="36" fillId="12" borderId="0" xfId="0" applyNumberFormat="1" applyFont="1" applyFill="1" applyBorder="1" applyAlignment="1">
      <alignment horizontal="center" vertical="center" wrapText="1"/>
    </xf>
    <xf numFmtId="0" fontId="42" fillId="12" borderId="0" xfId="15" applyFont="1" applyFill="1" applyAlignment="1">
      <alignment horizontal="center" vertical="top" wrapText="1"/>
    </xf>
    <xf numFmtId="168" fontId="40" fillId="0" borderId="0" xfId="0" applyNumberFormat="1" applyFont="1" applyFill="1" applyBorder="1" applyAlignment="1">
      <alignment horizontal="center" vertical="center"/>
    </xf>
    <xf numFmtId="168" fontId="0" fillId="0" borderId="0" xfId="0" applyNumberFormat="1" applyFill="1" applyBorder="1" applyAlignment="1">
      <alignment horizontal="left" vertical="top"/>
    </xf>
    <xf numFmtId="0" fontId="44" fillId="0" borderId="0" xfId="0" applyFont="1" applyFill="1" applyBorder="1" applyAlignment="1">
      <alignment horizontal="left" vertical="top"/>
    </xf>
    <xf numFmtId="0" fontId="37" fillId="12" borderId="0" xfId="2" applyFont="1" applyFill="1" applyBorder="1">
      <alignment wrapText="1"/>
    </xf>
    <xf numFmtId="0" fontId="45" fillId="12" borderId="0" xfId="4" applyFont="1" applyFill="1" applyAlignment="1">
      <alignment horizontal="center" vertical="center"/>
    </xf>
    <xf numFmtId="0" fontId="41" fillId="12" borderId="0" xfId="2" applyFont="1" applyFill="1" applyBorder="1" applyAlignment="1">
      <alignment horizontal="center" wrapText="1"/>
    </xf>
    <xf numFmtId="14" fontId="46" fillId="12" borderId="0" xfId="8" applyFont="1" applyFill="1" applyBorder="1" applyAlignment="1"/>
    <xf numFmtId="0" fontId="46" fillId="12" borderId="0" xfId="6" applyFont="1" applyFill="1" applyAlignment="1">
      <alignment horizontal="right"/>
    </xf>
    <xf numFmtId="0" fontId="36" fillId="12" borderId="0" xfId="7" applyFont="1" applyFill="1" applyBorder="1" applyAlignment="1">
      <alignment vertical="center"/>
    </xf>
    <xf numFmtId="165" fontId="24" fillId="0" borderId="0" xfId="15" applyNumberFormat="1" applyFont="1" applyFill="1" applyBorder="1" applyAlignment="1">
      <alignment horizontal="center" vertical="center" wrapText="1"/>
    </xf>
    <xf numFmtId="9" fontId="34" fillId="0" borderId="35" xfId="1" applyNumberFormat="1" applyFont="1" applyBorder="1" applyAlignment="1">
      <alignment horizontal="center" vertical="center" wrapText="1"/>
    </xf>
    <xf numFmtId="0" fontId="47" fillId="0" borderId="0" xfId="2" applyFont="1" applyAlignment="1">
      <alignment horizontal="center" vertical="center" wrapText="1"/>
    </xf>
    <xf numFmtId="165" fontId="34" fillId="0" borderId="50" xfId="16" applyNumberFormat="1" applyFont="1" applyBorder="1" applyAlignment="1">
      <alignment horizontal="center" vertical="center"/>
    </xf>
    <xf numFmtId="167" fontId="34" fillId="0" borderId="49" xfId="1" applyNumberFormat="1" applyFont="1" applyBorder="1" applyAlignment="1">
      <alignment horizontal="center" vertical="center" wrapText="1"/>
    </xf>
    <xf numFmtId="165" fontId="43" fillId="0" borderId="0" xfId="0" applyNumberFormat="1" applyFont="1" applyFill="1" applyBorder="1" applyAlignment="1">
      <alignment horizontal="center" wrapText="1"/>
    </xf>
    <xf numFmtId="0" fontId="48" fillId="0" borderId="0" xfId="1" applyNumberFormat="1" applyFont="1" applyFill="1" applyBorder="1" applyAlignment="1">
      <alignment horizontal="center" wrapText="1"/>
    </xf>
    <xf numFmtId="0" fontId="3" fillId="0" borderId="0" xfId="2" applyFont="1" applyBorder="1">
      <alignment wrapText="1"/>
    </xf>
    <xf numFmtId="0" fontId="3" fillId="0" borderId="0" xfId="2" applyFont="1">
      <alignment wrapText="1"/>
    </xf>
    <xf numFmtId="0" fontId="3" fillId="0" borderId="0" xfId="2" applyFont="1" applyBorder="1" applyAlignment="1">
      <alignment vertical="center" wrapText="1"/>
    </xf>
    <xf numFmtId="9" fontId="3" fillId="0" borderId="0" xfId="1" applyFont="1" applyBorder="1" applyAlignment="1">
      <alignment wrapText="1"/>
    </xf>
    <xf numFmtId="0" fontId="3" fillId="0" borderId="0" xfId="2" applyFont="1" applyAlignment="1"/>
    <xf numFmtId="0" fontId="16" fillId="0" borderId="0" xfId="2" applyFont="1" applyAlignment="1">
      <alignment horizontal="center" wrapText="1"/>
    </xf>
    <xf numFmtId="0" fontId="41" fillId="0" borderId="0" xfId="2" applyFont="1">
      <alignment wrapText="1"/>
    </xf>
    <xf numFmtId="165" fontId="23" fillId="0" borderId="0" xfId="0" applyNumberFormat="1" applyFont="1" applyBorder="1" applyAlignment="1">
      <alignment horizontal="left" vertical="center" indent="1"/>
    </xf>
    <xf numFmtId="0" fontId="22" fillId="0" borderId="0" xfId="7" applyFont="1" applyAlignment="1">
      <alignment horizontal="left"/>
    </xf>
    <xf numFmtId="0" fontId="16" fillId="0" borderId="0" xfId="2" applyFont="1" applyBorder="1">
      <alignment wrapText="1"/>
    </xf>
    <xf numFmtId="0" fontId="16" fillId="0" borderId="0" xfId="2" applyFont="1" applyBorder="1" applyAlignment="1">
      <alignment horizontal="right" vertical="center" wrapText="1"/>
    </xf>
    <xf numFmtId="0" fontId="16" fillId="0" borderId="0" xfId="2" applyFont="1" applyAlignment="1"/>
    <xf numFmtId="0" fontId="16" fillId="0" borderId="0" xfId="2" applyFont="1" applyAlignment="1">
      <alignment vertical="top"/>
    </xf>
    <xf numFmtId="0" fontId="16" fillId="0" borderId="0" xfId="2" applyFont="1" applyBorder="1" applyAlignment="1">
      <alignment horizontal="right" wrapText="1"/>
    </xf>
    <xf numFmtId="0" fontId="16" fillId="0" borderId="0" xfId="2" applyFont="1" applyBorder="1" applyAlignment="1">
      <alignment vertical="center" wrapText="1"/>
    </xf>
    <xf numFmtId="0" fontId="49" fillId="0" borderId="0" xfId="2" applyFont="1" applyBorder="1" applyAlignment="1">
      <alignment vertical="top" wrapText="1"/>
    </xf>
    <xf numFmtId="0" fontId="16" fillId="0" borderId="0" xfId="2" applyFont="1" applyBorder="1" applyAlignment="1"/>
    <xf numFmtId="0" fontId="16" fillId="0" borderId="0" xfId="2" applyFont="1" applyBorder="1" applyAlignment="1">
      <alignment wrapText="1"/>
    </xf>
    <xf numFmtId="0" fontId="16" fillId="0" borderId="0" xfId="2" applyFont="1" applyBorder="1" applyAlignment="1">
      <alignment horizontal="left"/>
    </xf>
    <xf numFmtId="0" fontId="23" fillId="0" borderId="0" xfId="0" applyNumberFormat="1" applyFont="1" applyBorder="1" applyAlignment="1">
      <alignment horizontal="left" vertical="center" wrapText="1"/>
    </xf>
    <xf numFmtId="0" fontId="16" fillId="0" borderId="0" xfId="2" applyFont="1" applyFill="1" applyBorder="1">
      <alignment wrapText="1"/>
    </xf>
    <xf numFmtId="0" fontId="16" fillId="0" borderId="0" xfId="2" applyFont="1" applyFill="1" applyBorder="1" applyAlignment="1">
      <alignment horizontal="right" vertical="center" wrapText="1"/>
    </xf>
    <xf numFmtId="0" fontId="50" fillId="0" borderId="0" xfId="2" applyFont="1" applyFill="1" applyBorder="1" applyAlignment="1">
      <alignment wrapText="1"/>
    </xf>
    <xf numFmtId="0" fontId="16" fillId="0" borderId="0" xfId="2" applyFont="1" applyFill="1" applyBorder="1" applyAlignment="1">
      <alignment horizontal="left" wrapText="1"/>
    </xf>
    <xf numFmtId="0" fontId="50" fillId="0" borderId="0" xfId="2" applyFont="1" applyFill="1" applyBorder="1" applyAlignment="1">
      <alignment horizontal="left" wrapText="1"/>
    </xf>
    <xf numFmtId="0" fontId="16" fillId="0" borderId="0" xfId="2" applyFont="1" applyFill="1" applyBorder="1" applyAlignment="1"/>
    <xf numFmtId="0" fontId="16" fillId="0" borderId="0" xfId="2" applyFont="1" applyFill="1" applyBorder="1" applyAlignment="1">
      <alignment vertical="top"/>
    </xf>
    <xf numFmtId="0" fontId="16" fillId="0" borderId="0" xfId="2" applyFont="1" applyFill="1" applyBorder="1" applyAlignment="1">
      <alignment vertical="center" wrapText="1"/>
    </xf>
    <xf numFmtId="0" fontId="49" fillId="0" borderId="0" xfId="2" applyFont="1" applyFill="1" applyBorder="1" applyAlignment="1">
      <alignment vertical="top" wrapText="1"/>
    </xf>
    <xf numFmtId="0" fontId="16" fillId="0" borderId="0" xfId="2" applyFont="1" applyFill="1" applyBorder="1" applyAlignment="1">
      <alignment wrapText="1"/>
    </xf>
    <xf numFmtId="0" fontId="16" fillId="0" borderId="0" xfId="2" applyFont="1" applyFill="1" applyBorder="1" applyAlignment="1">
      <alignment horizontal="left"/>
    </xf>
    <xf numFmtId="167" fontId="16" fillId="0" borderId="0" xfId="2" applyNumberFormat="1" applyFont="1" applyFill="1" applyBorder="1">
      <alignment wrapText="1"/>
    </xf>
    <xf numFmtId="0" fontId="16" fillId="0" borderId="0" xfId="2" applyFont="1" applyFill="1" applyBorder="1" applyAlignment="1">
      <alignment vertical="top" wrapText="1"/>
    </xf>
    <xf numFmtId="167" fontId="16" fillId="0" borderId="0" xfId="2" applyNumberFormat="1" applyFont="1" applyFill="1" applyBorder="1" applyAlignment="1">
      <alignment vertical="top" wrapText="1"/>
    </xf>
    <xf numFmtId="0" fontId="51" fillId="0" borderId="0" xfId="2" applyFont="1" applyAlignment="1">
      <alignment horizontal="left"/>
    </xf>
    <xf numFmtId="0" fontId="53" fillId="0" borderId="0" xfId="2" applyFont="1" applyBorder="1" applyAlignment="1"/>
    <xf numFmtId="0" fontId="16" fillId="0" borderId="0" xfId="1" applyNumberFormat="1" applyFont="1" applyBorder="1" applyAlignment="1">
      <alignment wrapText="1"/>
    </xf>
    <xf numFmtId="0" fontId="54" fillId="0" borderId="0" xfId="2" applyNumberFormat="1" applyFont="1" applyFill="1" applyBorder="1" applyAlignment="1">
      <alignment vertical="top" wrapText="1"/>
    </xf>
    <xf numFmtId="0" fontId="16" fillId="0" borderId="0" xfId="2" applyNumberFormat="1" applyFont="1" applyBorder="1" applyAlignment="1"/>
    <xf numFmtId="0" fontId="53" fillId="0" borderId="0" xfId="2" applyNumberFormat="1" applyFont="1" applyBorder="1" applyAlignment="1"/>
    <xf numFmtId="0" fontId="53" fillId="0" borderId="0" xfId="1" applyNumberFormat="1" applyFont="1" applyBorder="1" applyAlignment="1"/>
    <xf numFmtId="0" fontId="17" fillId="0" borderId="24" xfId="2" applyNumberFormat="1" applyFont="1" applyBorder="1" applyAlignment="1">
      <alignment horizontal="right" vertical="center"/>
    </xf>
    <xf numFmtId="49" fontId="17" fillId="0" borderId="25" xfId="2" applyNumberFormat="1" applyFont="1" applyBorder="1" applyAlignment="1">
      <alignment horizontal="left" vertical="center"/>
    </xf>
    <xf numFmtId="0" fontId="16" fillId="0" borderId="0" xfId="1" applyNumberFormat="1" applyFont="1" applyBorder="1" applyAlignment="1"/>
    <xf numFmtId="169" fontId="16" fillId="0" borderId="0" xfId="1" applyNumberFormat="1" applyFont="1" applyBorder="1" applyAlignment="1">
      <alignment wrapText="1"/>
    </xf>
    <xf numFmtId="1" fontId="37" fillId="12" borderId="0" xfId="0" applyNumberFormat="1" applyFont="1" applyFill="1" applyBorder="1" applyAlignment="1">
      <alignment horizontal="left" vertical="top"/>
    </xf>
    <xf numFmtId="0" fontId="37" fillId="12" borderId="0" xfId="0" applyFont="1" applyFill="1" applyBorder="1" applyAlignment="1">
      <alignment horizontal="left" vertical="top"/>
    </xf>
    <xf numFmtId="0" fontId="37" fillId="12" borderId="0" xfId="0" applyNumberFormat="1" applyFont="1" applyFill="1" applyBorder="1" applyAlignment="1">
      <alignment horizontal="left" vertical="top"/>
    </xf>
    <xf numFmtId="0" fontId="37" fillId="12" borderId="38" xfId="0" applyFont="1" applyFill="1" applyBorder="1" applyAlignment="1">
      <alignment horizontal="left" vertical="top"/>
    </xf>
    <xf numFmtId="0" fontId="37" fillId="12" borderId="48" xfId="0" applyNumberFormat="1" applyFont="1" applyFill="1" applyBorder="1" applyAlignment="1">
      <alignment horizontal="left" vertical="top"/>
    </xf>
    <xf numFmtId="0" fontId="14" fillId="12" borderId="0" xfId="0" applyFont="1" applyFill="1" applyBorder="1" applyAlignment="1">
      <alignment horizontal="left" vertical="top"/>
    </xf>
    <xf numFmtId="168" fontId="14" fillId="0" borderId="0" xfId="0" applyNumberFormat="1" applyFont="1" applyFill="1" applyBorder="1" applyAlignment="1">
      <alignment horizontal="left" vertical="top"/>
    </xf>
    <xf numFmtId="168" fontId="38" fillId="12" borderId="0" xfId="0" applyNumberFormat="1" applyFont="1" applyFill="1" applyBorder="1" applyAlignment="1">
      <alignment horizontal="center" vertical="center"/>
    </xf>
    <xf numFmtId="168" fontId="37" fillId="12" borderId="0" xfId="0" applyNumberFormat="1" applyFont="1" applyFill="1" applyBorder="1" applyAlignment="1">
      <alignment horizontal="left" vertical="top"/>
    </xf>
    <xf numFmtId="0" fontId="11" fillId="0" borderId="0" xfId="15" applyFill="1" applyAlignment="1">
      <alignment horizontal="center" vertical="top" wrapText="1"/>
    </xf>
    <xf numFmtId="0" fontId="13" fillId="0" borderId="0" xfId="4" applyFont="1" applyAlignment="1">
      <alignment horizontal="center" vertical="center"/>
    </xf>
    <xf numFmtId="0" fontId="16" fillId="0" borderId="0" xfId="2" applyFont="1" applyBorder="1" applyAlignment="1">
      <alignment horizontal="center" vertical="center" wrapText="1"/>
    </xf>
    <xf numFmtId="7" fontId="0" fillId="0" borderId="0" xfId="0" applyNumberFormat="1" applyFill="1" applyBorder="1" applyAlignment="1">
      <alignment horizontal="left" vertical="top"/>
    </xf>
    <xf numFmtId="0" fontId="56" fillId="0" borderId="0" xfId="0" applyFont="1" applyFill="1" applyBorder="1" applyAlignment="1">
      <alignment horizontal="center" vertical="top"/>
    </xf>
    <xf numFmtId="14" fontId="0" fillId="0" borderId="0" xfId="0" applyNumberFormat="1" applyFill="1" applyBorder="1" applyAlignment="1">
      <alignment horizontal="left" vertical="top"/>
    </xf>
    <xf numFmtId="0" fontId="16" fillId="0" borderId="0" xfId="2" applyFont="1" applyFill="1" applyBorder="1" applyAlignment="1">
      <alignment horizontal="left" vertical="top" wrapText="1"/>
    </xf>
    <xf numFmtId="0" fontId="16" fillId="0" borderId="0" xfId="2" applyFont="1" applyFill="1" applyBorder="1" applyAlignment="1">
      <alignment horizontal="left" vertical="center" wrapText="1"/>
    </xf>
    <xf numFmtId="0" fontId="26" fillId="0" borderId="0" xfId="2" applyFont="1" applyAlignment="1">
      <alignment horizontal="right" vertical="center" wrapText="1"/>
    </xf>
    <xf numFmtId="0" fontId="16" fillId="0" borderId="0" xfId="2" applyFont="1" applyFill="1" applyBorder="1" applyAlignment="1">
      <alignment horizontal="center" vertical="center" wrapText="1"/>
    </xf>
    <xf numFmtId="0" fontId="11" fillId="0" borderId="0" xfId="15" applyFill="1" applyAlignment="1">
      <alignment horizontal="center" vertical="top" wrapText="1"/>
    </xf>
    <xf numFmtId="0" fontId="39" fillId="0" borderId="32" xfId="2" applyFont="1" applyBorder="1" applyAlignment="1">
      <alignment horizontal="left" indent="1"/>
    </xf>
    <xf numFmtId="0" fontId="39" fillId="0" borderId="0" xfId="2" applyFont="1" applyBorder="1" applyAlignment="1">
      <alignment horizontal="left" indent="1"/>
    </xf>
    <xf numFmtId="0" fontId="39" fillId="0" borderId="26" xfId="2" applyFont="1" applyBorder="1" applyAlignment="1">
      <alignment horizontal="left" indent="1"/>
    </xf>
    <xf numFmtId="0" fontId="13" fillId="0" borderId="0" xfId="4" applyFont="1" applyAlignment="1">
      <alignment horizontal="center" vertical="center"/>
    </xf>
    <xf numFmtId="0" fontId="16" fillId="0" borderId="0" xfId="2" applyFont="1" applyBorder="1" applyAlignment="1">
      <alignment horizontal="center" vertical="center" wrapText="1"/>
    </xf>
    <xf numFmtId="0" fontId="26" fillId="0" borderId="0" xfId="2" applyFont="1" applyAlignment="1">
      <alignment horizontal="right" vertical="center" wrapText="1"/>
    </xf>
    <xf numFmtId="0" fontId="16" fillId="0" borderId="0" xfId="2" applyFont="1" applyFill="1" applyBorder="1" applyAlignment="1">
      <alignment horizontal="left" vertical="center" wrapText="1"/>
    </xf>
    <xf numFmtId="0" fontId="26" fillId="12" borderId="0" xfId="0" applyNumberFormat="1" applyFont="1" applyFill="1" applyBorder="1" applyAlignment="1">
      <alignment horizontal="left" vertical="center" wrapText="1"/>
    </xf>
    <xf numFmtId="165" fontId="26" fillId="12" borderId="0" xfId="0" applyNumberFormat="1" applyFont="1" applyFill="1" applyBorder="1" applyAlignment="1">
      <alignment horizontal="left" vertical="center" indent="1"/>
    </xf>
    <xf numFmtId="0" fontId="57" fillId="12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right" vertical="top"/>
    </xf>
    <xf numFmtId="165" fontId="26" fillId="12" borderId="0" xfId="0" applyNumberFormat="1" applyFont="1" applyFill="1" applyBorder="1" applyAlignment="1">
      <alignment horizontal="center" vertical="center" wrapText="1"/>
    </xf>
    <xf numFmtId="0" fontId="23" fillId="12" borderId="0" xfId="0" applyFont="1" applyFill="1" applyBorder="1" applyAlignment="1">
      <alignment horizontal="left" vertical="center"/>
    </xf>
    <xf numFmtId="0" fontId="58" fillId="0" borderId="0" xfId="0" applyFont="1" applyFill="1" applyBorder="1" applyAlignment="1">
      <alignment horizontal="left" vertical="top"/>
    </xf>
    <xf numFmtId="0" fontId="3" fillId="0" borderId="0" xfId="2" applyFont="1" applyAlignment="1">
      <alignment horizontal="left" vertical="center" wrapText="1"/>
    </xf>
    <xf numFmtId="0" fontId="3" fillId="0" borderId="0" xfId="2" applyFont="1" applyAlignment="1">
      <alignment vertical="center" wrapText="1"/>
    </xf>
    <xf numFmtId="0" fontId="23" fillId="0" borderId="0" xfId="2" applyFont="1" applyAlignment="1">
      <alignment horizontal="right" vertical="center" wrapText="1" indent="1"/>
    </xf>
    <xf numFmtId="0" fontId="55" fillId="12" borderId="0" xfId="0" applyFont="1" applyFill="1" applyBorder="1" applyAlignment="1">
      <alignment horizontal="left" vertical="top"/>
    </xf>
    <xf numFmtId="0" fontId="16" fillId="12" borderId="0" xfId="2" applyFont="1" applyFill="1" applyBorder="1">
      <alignment wrapText="1"/>
    </xf>
    <xf numFmtId="0" fontId="16" fillId="0" borderId="0" xfId="2" applyFont="1" applyFill="1" applyBorder="1" applyAlignment="1">
      <alignment horizontal="left" vertical="center" wrapText="1"/>
    </xf>
    <xf numFmtId="0" fontId="16" fillId="0" borderId="0" xfId="2" applyFont="1" applyFill="1" applyBorder="1" applyAlignment="1">
      <alignment horizontal="left" vertical="center" wrapText="1"/>
    </xf>
    <xf numFmtId="0" fontId="13" fillId="0" borderId="0" xfId="4" applyFont="1" applyAlignment="1">
      <alignment vertical="center"/>
    </xf>
    <xf numFmtId="0" fontId="35" fillId="0" borderId="0" xfId="2" applyFont="1" applyBorder="1">
      <alignment wrapText="1"/>
    </xf>
    <xf numFmtId="0" fontId="24" fillId="0" borderId="0" xfId="2" applyFont="1" applyBorder="1">
      <alignment wrapText="1"/>
    </xf>
    <xf numFmtId="0" fontId="24" fillId="0" borderId="22" xfId="2" applyFont="1" applyBorder="1" applyAlignment="1">
      <alignment vertical="top" wrapText="1"/>
    </xf>
    <xf numFmtId="165" fontId="59" fillId="0" borderId="0" xfId="0" applyNumberFormat="1" applyFont="1" applyFill="1" applyBorder="1" applyAlignment="1">
      <alignment horizontal="center" vertical="center"/>
    </xf>
    <xf numFmtId="9" fontId="24" fillId="0" borderId="35" xfId="1" applyNumberFormat="1" applyFont="1" applyBorder="1" applyAlignment="1">
      <alignment horizontal="center" vertical="center" wrapText="1"/>
    </xf>
    <xf numFmtId="167" fontId="24" fillId="0" borderId="49" xfId="1" applyNumberFormat="1" applyFont="1" applyBorder="1" applyAlignment="1">
      <alignment horizontal="center" vertical="center" wrapText="1"/>
    </xf>
    <xf numFmtId="165" fontId="24" fillId="0" borderId="50" xfId="16" applyNumberFormat="1" applyFont="1" applyBorder="1" applyAlignment="1">
      <alignment horizontal="center" vertical="center"/>
    </xf>
    <xf numFmtId="0" fontId="24" fillId="0" borderId="37" xfId="2" applyFont="1" applyBorder="1" applyAlignment="1">
      <alignment horizontal="center" vertical="center" wrapText="1"/>
    </xf>
    <xf numFmtId="165" fontId="60" fillId="0" borderId="36" xfId="2" applyNumberFormat="1" applyFont="1" applyBorder="1" applyAlignment="1">
      <alignment horizontal="center" vertical="center" wrapText="1"/>
    </xf>
    <xf numFmtId="0" fontId="60" fillId="0" borderId="24" xfId="2" applyNumberFormat="1" applyFont="1" applyBorder="1" applyAlignment="1">
      <alignment horizontal="right" vertical="center"/>
    </xf>
    <xf numFmtId="0" fontId="63" fillId="12" borderId="20" xfId="2" applyFont="1" applyFill="1" applyBorder="1">
      <alignment wrapText="1"/>
    </xf>
    <xf numFmtId="0" fontId="24" fillId="0" borderId="22" xfId="2" applyFont="1" applyBorder="1">
      <alignment wrapText="1"/>
    </xf>
    <xf numFmtId="0" fontId="63" fillId="12" borderId="23" xfId="2" applyFont="1" applyFill="1" applyBorder="1">
      <alignment wrapText="1"/>
    </xf>
    <xf numFmtId="0" fontId="64" fillId="0" borderId="24" xfId="2" applyNumberFormat="1" applyFont="1" applyBorder="1" applyAlignment="1">
      <alignment horizontal="right" vertical="center" wrapText="1"/>
    </xf>
    <xf numFmtId="49" fontId="64" fillId="12" borderId="25" xfId="2" applyNumberFormat="1" applyFont="1" applyFill="1" applyBorder="1" applyAlignment="1">
      <alignment horizontal="left" vertical="center" wrapText="1"/>
    </xf>
    <xf numFmtId="0" fontId="61" fillId="0" borderId="0" xfId="2" applyFont="1">
      <alignment wrapText="1"/>
    </xf>
    <xf numFmtId="0" fontId="61" fillId="12" borderId="0" xfId="2" applyFont="1" applyFill="1">
      <alignment wrapText="1"/>
    </xf>
    <xf numFmtId="0" fontId="65" fillId="0" borderId="0" xfId="0" applyFont="1" applyFill="1" applyBorder="1" applyAlignment="1">
      <alignment horizontal="right" vertical="center"/>
    </xf>
    <xf numFmtId="0" fontId="24" fillId="0" borderId="0" xfId="10" applyFont="1" applyBorder="1" applyAlignment="1">
      <alignment horizontal="left" vertical="top" wrapText="1"/>
    </xf>
    <xf numFmtId="0" fontId="24" fillId="0" borderId="22" xfId="10" applyFont="1" applyBorder="1" applyAlignment="1">
      <alignment horizontal="left" vertical="top" wrapText="1"/>
    </xf>
    <xf numFmtId="0" fontId="60" fillId="0" borderId="25" xfId="2" applyNumberFormat="1" applyFont="1" applyBorder="1" applyAlignment="1">
      <alignment vertical="center"/>
    </xf>
    <xf numFmtId="0" fontId="66" fillId="0" borderId="0" xfId="0" applyFont="1" applyFill="1" applyBorder="1" applyAlignment="1">
      <alignment horizontal="left" vertical="top"/>
    </xf>
    <xf numFmtId="0" fontId="68" fillId="5" borderId="3" xfId="0" applyFont="1" applyFill="1" applyBorder="1" applyAlignment="1">
      <alignment horizontal="center" vertical="center" wrapText="1"/>
    </xf>
    <xf numFmtId="0" fontId="67" fillId="5" borderId="4" xfId="0" applyFont="1" applyFill="1" applyBorder="1" applyAlignment="1">
      <alignment horizontal="center" vertical="center" wrapText="1"/>
    </xf>
    <xf numFmtId="0" fontId="67" fillId="5" borderId="3" xfId="0" applyFont="1" applyFill="1" applyBorder="1" applyAlignment="1">
      <alignment horizontal="center" vertical="center" wrapText="1"/>
    </xf>
    <xf numFmtId="0" fontId="67" fillId="5" borderId="5" xfId="0" applyFont="1" applyFill="1" applyBorder="1" applyAlignment="1">
      <alignment horizontal="center" vertical="center" wrapText="1"/>
    </xf>
    <xf numFmtId="0" fontId="68" fillId="5" borderId="34" xfId="0" applyFont="1" applyFill="1" applyBorder="1" applyAlignment="1">
      <alignment horizontal="center" vertical="center" wrapText="1"/>
    </xf>
    <xf numFmtId="0" fontId="67" fillId="5" borderId="14" xfId="0" applyFont="1" applyFill="1" applyBorder="1" applyAlignment="1">
      <alignment horizontal="center" vertical="center" wrapText="1"/>
    </xf>
    <xf numFmtId="0" fontId="66" fillId="5" borderId="3" xfId="0" applyFont="1" applyFill="1" applyBorder="1" applyAlignment="1">
      <alignment horizontal="center" vertical="center" wrapText="1"/>
    </xf>
    <xf numFmtId="0" fontId="67" fillId="5" borderId="6" xfId="0" applyFont="1" applyFill="1" applyBorder="1" applyAlignment="1">
      <alignment horizontal="center" vertical="center" wrapText="1"/>
    </xf>
    <xf numFmtId="0" fontId="66" fillId="0" borderId="0" xfId="0" applyFont="1" applyFill="1" applyBorder="1" applyAlignment="1">
      <alignment horizontal="center" vertical="top"/>
    </xf>
    <xf numFmtId="1" fontId="66" fillId="0" borderId="7" xfId="0" applyNumberFormat="1" applyFont="1" applyFill="1" applyBorder="1" applyAlignment="1">
      <alignment horizontal="center" vertical="top" shrinkToFit="1"/>
    </xf>
    <xf numFmtId="0" fontId="70" fillId="0" borderId="39" xfId="0" applyFont="1" applyFill="1" applyBorder="1" applyAlignment="1">
      <alignment horizontal="left" vertical="top"/>
    </xf>
    <xf numFmtId="0" fontId="67" fillId="0" borderId="40" xfId="0" applyFont="1" applyFill="1" applyBorder="1" applyAlignment="1">
      <alignment horizontal="center" vertical="top"/>
    </xf>
    <xf numFmtId="0" fontId="67" fillId="7" borderId="9" xfId="0" applyFont="1" applyFill="1" applyBorder="1" applyAlignment="1">
      <alignment horizontal="center" vertical="top"/>
    </xf>
    <xf numFmtId="0" fontId="67" fillId="7" borderId="41" xfId="0" applyFont="1" applyFill="1" applyBorder="1" applyAlignment="1">
      <alignment horizontal="center" vertical="top"/>
    </xf>
    <xf numFmtId="0" fontId="70" fillId="8" borderId="42" xfId="0" applyFont="1" applyFill="1" applyBorder="1" applyAlignment="1">
      <alignment horizontal="right" vertical="top"/>
    </xf>
    <xf numFmtId="0" fontId="70" fillId="8" borderId="6" xfId="0" applyFont="1" applyFill="1" applyBorder="1" applyAlignment="1">
      <alignment horizontal="left" vertical="top"/>
    </xf>
    <xf numFmtId="0" fontId="70" fillId="8" borderId="5" xfId="0" applyFont="1" applyFill="1" applyBorder="1" applyAlignment="1">
      <alignment horizontal="left" vertical="top"/>
    </xf>
    <xf numFmtId="0" fontId="70" fillId="8" borderId="10" xfId="0" applyFont="1" applyFill="1" applyBorder="1" applyAlignment="1">
      <alignment horizontal="right" vertical="top"/>
    </xf>
    <xf numFmtId="0" fontId="70" fillId="8" borderId="13" xfId="0" applyFont="1" applyFill="1" applyBorder="1" applyAlignment="1">
      <alignment horizontal="right" vertical="top"/>
    </xf>
    <xf numFmtId="1" fontId="66" fillId="0" borderId="12" xfId="0" applyNumberFormat="1" applyFont="1" applyFill="1" applyBorder="1" applyAlignment="1">
      <alignment horizontal="center" vertical="top" shrinkToFit="1"/>
    </xf>
    <xf numFmtId="0" fontId="70" fillId="0" borderId="43" xfId="0" applyFont="1" applyFill="1" applyBorder="1" applyAlignment="1">
      <alignment horizontal="left" vertical="top"/>
    </xf>
    <xf numFmtId="0" fontId="67" fillId="9" borderId="9" xfId="0" applyFont="1" applyFill="1" applyBorder="1" applyAlignment="1">
      <alignment horizontal="center" vertical="top"/>
    </xf>
    <xf numFmtId="0" fontId="67" fillId="9" borderId="41" xfId="0" applyFont="1" applyFill="1" applyBorder="1" applyAlignment="1">
      <alignment horizontal="center" vertical="top"/>
    </xf>
    <xf numFmtId="0" fontId="70" fillId="10" borderId="44" xfId="0" applyFont="1" applyFill="1" applyBorder="1" applyAlignment="1">
      <alignment horizontal="right" vertical="top"/>
    </xf>
    <xf numFmtId="0" fontId="70" fillId="10" borderId="11" xfId="0" applyFont="1" applyFill="1" applyBorder="1" applyAlignment="1">
      <alignment horizontal="left" vertical="top"/>
    </xf>
    <xf numFmtId="0" fontId="70" fillId="10" borderId="13" xfId="0" applyFont="1" applyFill="1" applyBorder="1" applyAlignment="1">
      <alignment horizontal="left" vertical="top"/>
    </xf>
    <xf numFmtId="0" fontId="70" fillId="10" borderId="10" xfId="0" applyFont="1" applyFill="1" applyBorder="1" applyAlignment="1">
      <alignment horizontal="right" vertical="top"/>
    </xf>
    <xf numFmtId="0" fontId="70" fillId="10" borderId="13" xfId="0" applyFont="1" applyFill="1" applyBorder="1" applyAlignment="1">
      <alignment horizontal="right" vertical="top"/>
    </xf>
    <xf numFmtId="0" fontId="70" fillId="8" borderId="44" xfId="0" applyFont="1" applyFill="1" applyBorder="1" applyAlignment="1">
      <alignment horizontal="right" vertical="top"/>
    </xf>
    <xf numFmtId="0" fontId="70" fillId="8" borderId="11" xfId="0" applyFont="1" applyFill="1" applyBorder="1" applyAlignment="1">
      <alignment horizontal="left" vertical="top"/>
    </xf>
    <xf numFmtId="0" fontId="70" fillId="8" borderId="13" xfId="0" applyFont="1" applyFill="1" applyBorder="1" applyAlignment="1">
      <alignment horizontal="left" vertical="top"/>
    </xf>
    <xf numFmtId="0" fontId="70" fillId="8" borderId="10" xfId="0" applyFont="1" applyFill="1" applyBorder="1" applyAlignment="1">
      <alignment horizontal="center" vertical="top"/>
    </xf>
    <xf numFmtId="165" fontId="67" fillId="7" borderId="8" xfId="0" applyNumberFormat="1" applyFont="1" applyFill="1" applyBorder="1" applyAlignment="1">
      <alignment vertical="top"/>
    </xf>
    <xf numFmtId="165" fontId="67" fillId="7" borderId="6" xfId="0" applyNumberFormat="1" applyFont="1" applyFill="1" applyBorder="1" applyAlignment="1">
      <alignment vertical="top"/>
    </xf>
    <xf numFmtId="165" fontId="67" fillId="7" borderId="5" xfId="0" applyNumberFormat="1" applyFont="1" applyFill="1" applyBorder="1" applyAlignment="1">
      <alignment vertical="top"/>
    </xf>
    <xf numFmtId="165" fontId="67" fillId="7" borderId="9" xfId="0" applyNumberFormat="1" applyFont="1" applyFill="1" applyBorder="1" applyAlignment="1">
      <alignment vertical="top"/>
    </xf>
    <xf numFmtId="165" fontId="67" fillId="9" borderId="10" xfId="0" applyNumberFormat="1" applyFont="1" applyFill="1" applyBorder="1" applyAlignment="1">
      <alignment vertical="top"/>
    </xf>
    <xf numFmtId="165" fontId="67" fillId="9" borderId="11" xfId="0" applyNumberFormat="1" applyFont="1" applyFill="1" applyBorder="1" applyAlignment="1">
      <alignment vertical="top"/>
    </xf>
    <xf numFmtId="165" fontId="67" fillId="9" borderId="13" xfId="0" applyNumberFormat="1" applyFont="1" applyFill="1" applyBorder="1" applyAlignment="1">
      <alignment vertical="top"/>
    </xf>
    <xf numFmtId="165" fontId="67" fillId="9" borderId="9" xfId="0" applyNumberFormat="1" applyFont="1" applyFill="1" applyBorder="1" applyAlignment="1">
      <alignment vertical="top"/>
    </xf>
    <xf numFmtId="165" fontId="67" fillId="7" borderId="10" xfId="0" applyNumberFormat="1" applyFont="1" applyFill="1" applyBorder="1" applyAlignment="1">
      <alignment vertical="top"/>
    </xf>
    <xf numFmtId="165" fontId="67" fillId="7" borderId="11" xfId="0" applyNumberFormat="1" applyFont="1" applyFill="1" applyBorder="1" applyAlignment="1">
      <alignment vertical="top"/>
    </xf>
    <xf numFmtId="165" fontId="67" fillId="7" borderId="13" xfId="0" applyNumberFormat="1" applyFont="1" applyFill="1" applyBorder="1" applyAlignment="1">
      <alignment vertical="top"/>
    </xf>
    <xf numFmtId="0" fontId="71" fillId="0" borderId="0" xfId="0" applyFont="1" applyFill="1" applyBorder="1" applyAlignment="1">
      <alignment horizontal="center" vertical="top"/>
    </xf>
    <xf numFmtId="0" fontId="2" fillId="0" borderId="32" xfId="2" applyFont="1" applyBorder="1" applyAlignment="1">
      <alignment horizontal="left" indent="1"/>
    </xf>
    <xf numFmtId="0" fontId="2" fillId="0" borderId="0" xfId="2" applyFont="1" applyBorder="1" applyAlignment="1">
      <alignment horizontal="left" indent="1"/>
    </xf>
    <xf numFmtId="0" fontId="2" fillId="0" borderId="26" xfId="2" applyFont="1" applyBorder="1" applyAlignment="1">
      <alignment horizontal="left" indent="1"/>
    </xf>
    <xf numFmtId="0" fontId="2" fillId="0" borderId="27" xfId="2" applyFont="1" applyBorder="1" applyAlignment="1">
      <alignment horizontal="left" indent="1"/>
    </xf>
    <xf numFmtId="0" fontId="2" fillId="0" borderId="28" xfId="2" applyFont="1" applyBorder="1" applyAlignment="1">
      <alignment horizontal="left" indent="1"/>
    </xf>
    <xf numFmtId="0" fontId="2" fillId="0" borderId="33" xfId="2" applyFont="1" applyBorder="1" applyAlignment="1">
      <alignment horizontal="left" indent="1"/>
    </xf>
    <xf numFmtId="0" fontId="29" fillId="0" borderId="0" xfId="2" applyFont="1" applyAlignment="1">
      <alignment horizontal="center" wrapText="1"/>
    </xf>
    <xf numFmtId="0" fontId="11" fillId="0" borderId="0" xfId="15" applyFill="1" applyAlignment="1">
      <alignment horizontal="center" vertical="top" wrapText="1"/>
    </xf>
    <xf numFmtId="0" fontId="39" fillId="0" borderId="32" xfId="2" applyFont="1" applyBorder="1" applyAlignment="1">
      <alignment horizontal="left" indent="1"/>
    </xf>
    <xf numFmtId="0" fontId="39" fillId="0" borderId="0" xfId="2" applyFont="1" applyBorder="1" applyAlignment="1">
      <alignment horizontal="left" indent="1"/>
    </xf>
    <xf numFmtId="0" fontId="39" fillId="0" borderId="26" xfId="2" applyFont="1" applyBorder="1" applyAlignment="1">
      <alignment horizontal="left" indent="1"/>
    </xf>
    <xf numFmtId="0" fontId="18" fillId="0" borderId="21" xfId="2" applyFont="1" applyBorder="1" applyAlignment="1">
      <alignment horizontal="right" vertical="top" wrapText="1"/>
    </xf>
    <xf numFmtId="0" fontId="18" fillId="0" borderId="22" xfId="2" applyFont="1" applyBorder="1" applyAlignment="1">
      <alignment horizontal="right" vertical="top" wrapText="1"/>
    </xf>
    <xf numFmtId="0" fontId="24" fillId="0" borderId="22" xfId="2" applyFont="1" applyBorder="1" applyAlignment="1">
      <alignment horizontal="left" vertical="top" wrapText="1"/>
    </xf>
    <xf numFmtId="0" fontId="16" fillId="0" borderId="0" xfId="2" applyFont="1" applyFill="1" applyBorder="1" applyAlignment="1">
      <alignment horizontal="left" vertical="top" wrapText="1"/>
    </xf>
    <xf numFmtId="0" fontId="16" fillId="0" borderId="0" xfId="2" applyFont="1" applyFill="1" applyBorder="1" applyAlignment="1">
      <alignment horizontal="left" vertical="center" wrapText="1"/>
    </xf>
    <xf numFmtId="0" fontId="16" fillId="0" borderId="0" xfId="2" applyFont="1" applyFill="1" applyBorder="1" applyAlignment="1">
      <alignment horizontal="center" vertical="center" wrapText="1"/>
    </xf>
    <xf numFmtId="0" fontId="26" fillId="0" borderId="0" xfId="2" applyFont="1" applyAlignment="1">
      <alignment horizontal="right" vertical="center" wrapText="1"/>
    </xf>
    <xf numFmtId="0" fontId="3" fillId="0" borderId="0" xfId="2" applyFont="1" applyBorder="1" applyAlignment="1">
      <alignment horizontal="right"/>
    </xf>
    <xf numFmtId="0" fontId="26" fillId="0" borderId="51" xfId="2" applyFont="1" applyBorder="1" applyAlignment="1">
      <alignment horizontal="right" vertical="center" wrapText="1"/>
    </xf>
    <xf numFmtId="0" fontId="39" fillId="0" borderId="29" xfId="2" applyFont="1" applyBorder="1" applyAlignment="1">
      <alignment horizontal="left" indent="1"/>
    </xf>
    <xf numFmtId="0" fontId="39" fillId="0" borderId="30" xfId="2" applyFont="1" applyBorder="1" applyAlignment="1">
      <alignment horizontal="left" indent="1"/>
    </xf>
    <xf numFmtId="0" fontId="39" fillId="0" borderId="31" xfId="2" applyFont="1" applyBorder="1" applyAlignment="1">
      <alignment horizontal="left" indent="1"/>
    </xf>
    <xf numFmtId="0" fontId="18" fillId="0" borderId="19" xfId="2" applyFont="1" applyBorder="1" applyAlignment="1">
      <alignment horizontal="right" wrapText="1"/>
    </xf>
    <xf numFmtId="0" fontId="18" fillId="0" borderId="0" xfId="2" applyFont="1" applyBorder="1" applyAlignment="1">
      <alignment horizontal="right" wrapText="1"/>
    </xf>
    <xf numFmtId="0" fontId="24" fillId="0" borderId="0" xfId="2" applyFont="1" applyAlignment="1">
      <alignment horizontal="left" wrapText="1"/>
    </xf>
    <xf numFmtId="0" fontId="23" fillId="0" borderId="16" xfId="7" applyFont="1" applyBorder="1" applyAlignment="1">
      <alignment horizontal="right" vertical="center"/>
    </xf>
    <xf numFmtId="0" fontId="23" fillId="0" borderId="17" xfId="7" applyFont="1" applyBorder="1" applyAlignment="1">
      <alignment horizontal="right" vertical="center"/>
    </xf>
    <xf numFmtId="0" fontId="16" fillId="0" borderId="0" xfId="2" applyFont="1" applyFill="1" applyBorder="1" applyAlignment="1">
      <alignment horizontal="center" wrapText="1"/>
    </xf>
    <xf numFmtId="0" fontId="28" fillId="0" borderId="0" xfId="2" applyFont="1" applyAlignment="1">
      <alignment horizontal="right" vertical="center" indent="1"/>
    </xf>
    <xf numFmtId="0" fontId="3" fillId="0" borderId="0" xfId="2" applyFont="1" applyBorder="1" applyAlignment="1">
      <alignment horizontal="center" vertical="center" wrapText="1"/>
    </xf>
    <xf numFmtId="14" fontId="6" fillId="0" borderId="0" xfId="8" applyFont="1" applyBorder="1" applyAlignment="1">
      <alignment horizontal="center"/>
    </xf>
    <xf numFmtId="0" fontId="6" fillId="0" borderId="0" xfId="6" applyFont="1" applyAlignment="1">
      <alignment horizontal="center"/>
    </xf>
    <xf numFmtId="0" fontId="16" fillId="0" borderId="0" xfId="2" applyFont="1" applyFill="1" applyBorder="1" applyAlignment="1">
      <alignment horizontal="right"/>
    </xf>
    <xf numFmtId="0" fontId="26" fillId="0" borderId="21" xfId="2" applyFont="1" applyBorder="1" applyAlignment="1">
      <alignment horizontal="right" vertical="top" wrapText="1"/>
    </xf>
    <xf numFmtId="0" fontId="26" fillId="0" borderId="22" xfId="2" applyFont="1" applyBorder="1" applyAlignment="1">
      <alignment horizontal="right" vertical="top" wrapText="1"/>
    </xf>
    <xf numFmtId="0" fontId="26" fillId="0" borderId="19" xfId="2" applyFont="1" applyBorder="1" applyAlignment="1">
      <alignment horizontal="right" wrapText="1"/>
    </xf>
    <xf numFmtId="0" fontId="26" fillId="0" borderId="0" xfId="2" applyFont="1" applyBorder="1" applyAlignment="1">
      <alignment horizontal="right" wrapText="1"/>
    </xf>
    <xf numFmtId="0" fontId="61" fillId="0" borderId="0" xfId="2" applyFont="1" applyBorder="1" applyAlignment="1">
      <alignment horizontal="center" vertical="center" wrapText="1"/>
    </xf>
    <xf numFmtId="14" fontId="62" fillId="0" borderId="0" xfId="8" applyFont="1" applyBorder="1" applyAlignment="1">
      <alignment horizontal="center"/>
    </xf>
    <xf numFmtId="0" fontId="62" fillId="0" borderId="0" xfId="6" applyFont="1" applyAlignment="1">
      <alignment horizontal="center"/>
    </xf>
    <xf numFmtId="0" fontId="16" fillId="0" borderId="0" xfId="2" applyFont="1" applyBorder="1" applyAlignment="1">
      <alignment horizontal="left" vertical="center" wrapText="1"/>
    </xf>
    <xf numFmtId="0" fontId="39" fillId="0" borderId="29" xfId="2" applyFont="1" applyBorder="1" applyAlignment="1">
      <alignment horizontal="left" wrapText="1" indent="1"/>
    </xf>
    <xf numFmtId="0" fontId="39" fillId="0" borderId="30" xfId="2" applyFont="1" applyBorder="1" applyAlignment="1">
      <alignment horizontal="left" wrapText="1" indent="1"/>
    </xf>
    <xf numFmtId="0" fontId="39" fillId="0" borderId="31" xfId="2" applyFont="1" applyBorder="1" applyAlignment="1">
      <alignment horizontal="left" wrapText="1" indent="1"/>
    </xf>
    <xf numFmtId="0" fontId="30" fillId="0" borderId="32" xfId="2" applyFont="1" applyBorder="1" applyAlignment="1">
      <alignment horizontal="left" wrapText="1" indent="1"/>
    </xf>
    <xf numFmtId="0" fontId="30" fillId="0" borderId="0" xfId="2" applyFont="1" applyBorder="1" applyAlignment="1">
      <alignment horizontal="left" wrapText="1" indent="1"/>
    </xf>
    <xf numFmtId="0" fontId="30" fillId="0" borderId="26" xfId="2" applyFont="1" applyBorder="1" applyAlignment="1">
      <alignment horizontal="left" wrapText="1" indent="1"/>
    </xf>
    <xf numFmtId="0" fontId="30" fillId="0" borderId="27" xfId="2" applyFont="1" applyBorder="1" applyAlignment="1">
      <alignment horizontal="left" wrapText="1" indent="1"/>
    </xf>
    <xf numFmtId="0" fontId="30" fillId="0" borderId="28" xfId="2" applyFont="1" applyBorder="1" applyAlignment="1">
      <alignment horizontal="left" wrapText="1" indent="1"/>
    </xf>
    <xf numFmtId="0" fontId="30" fillId="0" borderId="33" xfId="2" applyFont="1" applyBorder="1" applyAlignment="1">
      <alignment horizontal="left" wrapText="1" indent="1"/>
    </xf>
    <xf numFmtId="0" fontId="52" fillId="0" borderId="30" xfId="2" applyFont="1" applyBorder="1" applyAlignment="1">
      <alignment horizontal="center" wrapText="1"/>
    </xf>
    <xf numFmtId="0" fontId="16" fillId="0" borderId="0" xfId="2" applyFont="1" applyBorder="1" applyAlignment="1">
      <alignment horizontal="left" vertical="top" wrapText="1"/>
    </xf>
    <xf numFmtId="0" fontId="16" fillId="0" borderId="0" xfId="2" applyFont="1" applyBorder="1" applyAlignment="1">
      <alignment horizontal="left" wrapText="1"/>
    </xf>
    <xf numFmtId="0" fontId="2" fillId="0" borderId="0" xfId="2" applyAlignment="1">
      <alignment horizontal="left" vertical="top" wrapText="1"/>
    </xf>
    <xf numFmtId="0" fontId="16" fillId="0" borderId="0" xfId="2" applyFont="1" applyBorder="1" applyAlignment="1">
      <alignment horizontal="right"/>
    </xf>
    <xf numFmtId="0" fontId="16" fillId="0" borderId="0" xfId="2" applyFont="1" applyBorder="1" applyAlignment="1">
      <alignment horizontal="center" vertical="center" wrapText="1"/>
    </xf>
    <xf numFmtId="0" fontId="62" fillId="0" borderId="0" xfId="6" applyFont="1" applyAlignment="1">
      <alignment horizontal="left"/>
    </xf>
    <xf numFmtId="0" fontId="2" fillId="0" borderId="0" xfId="2" applyAlignment="1">
      <alignment horizontal="left" wrapText="1"/>
    </xf>
    <xf numFmtId="0" fontId="66" fillId="0" borderId="0" xfId="0" applyFont="1" applyFill="1" applyBorder="1" applyAlignment="1">
      <alignment horizontal="left" vertical="center" wrapText="1"/>
    </xf>
    <xf numFmtId="0" fontId="67" fillId="2" borderId="0" xfId="0" applyFont="1" applyFill="1" applyBorder="1" applyAlignment="1">
      <alignment horizontal="left" vertical="center" wrapText="1"/>
    </xf>
    <xf numFmtId="0" fontId="67" fillId="2" borderId="1" xfId="0" applyFont="1" applyFill="1" applyBorder="1" applyAlignment="1">
      <alignment horizontal="left" vertical="center" wrapText="1"/>
    </xf>
    <xf numFmtId="0" fontId="67" fillId="3" borderId="2" xfId="0" applyFont="1" applyFill="1" applyBorder="1" applyAlignment="1">
      <alignment horizontal="left" vertical="center" wrapText="1"/>
    </xf>
    <xf numFmtId="0" fontId="67" fillId="3" borderId="0" xfId="0" applyFont="1" applyFill="1" applyBorder="1" applyAlignment="1">
      <alignment horizontal="left" vertical="center" wrapText="1"/>
    </xf>
  </cellXfs>
  <cellStyles count="17">
    <cellStyle name="20 % - Accent2 2" xfId="12"/>
    <cellStyle name="Date" xfId="8"/>
    <cellStyle name="Détails de l’adresse de facturation" xfId="10"/>
    <cellStyle name="Milliers 2" xfId="13"/>
    <cellStyle name="Monétaire" xfId="16" builtinId="4"/>
    <cellStyle name="Monétaire 2" xfId="14"/>
    <cellStyle name="Normal" xfId="0" builtinId="0"/>
    <cellStyle name="Normal 2" xfId="2"/>
    <cellStyle name="Pourcentage" xfId="1" builtinId="5"/>
    <cellStyle name="Slogan" xfId="3"/>
    <cellStyle name="Téléphone" xfId="9"/>
    <cellStyle name="Texte explicatif 2" xfId="15"/>
    <cellStyle name="Titre 2" xfId="4"/>
    <cellStyle name="Titre 1 2" xfId="5"/>
    <cellStyle name="Titre 2 2" xfId="7"/>
    <cellStyle name="Titre 3 2" xfId="6"/>
    <cellStyle name="Titre 4 2" xfId="11"/>
  </cellStyles>
  <dxfs count="9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numFmt numFmtId="168" formatCode="d/mm/yy;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major"/>
      </font>
      <fill>
        <patternFill patternType="solid">
          <fgColor indexed="64"/>
          <bgColor rgb="FFFCE9D9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rgb="FFFFFFFF"/>
        </left>
        <right/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major"/>
      </font>
      <fill>
        <patternFill patternType="solid">
          <fgColor indexed="64"/>
          <bgColor rgb="FFFCE9D9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major"/>
      </font>
      <fill>
        <patternFill patternType="solid">
          <fgColor indexed="64"/>
          <bgColor rgb="FFFCE9D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/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major"/>
      </font>
      <fill>
        <patternFill patternType="solid">
          <fgColor indexed="64"/>
          <bgColor rgb="FFFCE9D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major"/>
      </font>
      <fill>
        <patternFill patternType="solid">
          <fgColor indexed="64"/>
          <bgColor rgb="FFFCE9D9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major"/>
      </font>
      <fill>
        <patternFill patternType="solid">
          <fgColor indexed="64"/>
          <bgColor rgb="FFEBF0DE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0070C0"/>
        </right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major"/>
      </font>
      <numFmt numFmtId="0" formatCode="General"/>
      <fill>
        <patternFill patternType="solid">
          <fgColor indexed="64"/>
          <bgColor rgb="FFD7E3BB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major"/>
      </font>
      <numFmt numFmtId="165" formatCode="#,##0.00\ &quot;€&quot;"/>
      <fill>
        <patternFill patternType="solid">
          <fgColor indexed="64"/>
          <bgColor rgb="FFEBF0DE"/>
        </patternFill>
      </fill>
      <alignment horizontal="general" vertical="top" textRotation="0" wrapText="0" indent="0" justifyLastLine="0" shrinkToFit="0" readingOrder="0"/>
      <border diagonalUp="0" diagonalDown="0">
        <left/>
        <right/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major"/>
      </font>
      <numFmt numFmtId="165" formatCode="#,##0.00\ &quot;€&quot;"/>
      <fill>
        <patternFill patternType="solid">
          <fgColor indexed="64"/>
          <bgColor rgb="FFEBF0DE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rgb="FFFFFFFF"/>
        </left>
        <right/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major"/>
      </font>
      <numFmt numFmtId="165" formatCode="#,##0.00\ &quot;€&quot;"/>
      <fill>
        <patternFill patternType="solid">
          <fgColor indexed="64"/>
          <bgColor rgb="FFEBF0DE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major"/>
      </font>
      <numFmt numFmtId="165" formatCode="#,##0.00\ &quot;€&quot;"/>
      <fill>
        <patternFill patternType="solid">
          <fgColor indexed="64"/>
          <bgColor rgb="FFEBF0DE"/>
        </patternFill>
      </fill>
      <alignment horizontal="general" vertical="top" textRotation="0" wrapText="0" indent="0" justifyLastLine="0" shrinkToFit="0" readingOrder="0"/>
      <border diagonalUp="0" diagonalDown="0">
        <left/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medium">
          <color rgb="FF0070C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Cambria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border outline="0">
        <right style="thin">
          <color rgb="FFFFFFFF"/>
        </right>
      </border>
    </dxf>
    <dxf>
      <font>
        <strike val="0"/>
        <outline val="0"/>
        <shadow val="0"/>
        <u val="none"/>
        <vertAlign val="baseline"/>
        <sz val="14"/>
        <name val="Cambria"/>
        <scheme val="major"/>
      </font>
    </dxf>
    <dxf>
      <font>
        <strike val="0"/>
        <outline val="0"/>
        <shadow val="0"/>
        <u val="none"/>
        <vertAlign val="baseline"/>
        <sz val="14"/>
        <name val="Cambria"/>
        <scheme val="major"/>
      </font>
    </dxf>
    <dxf>
      <font>
        <strike val="0"/>
        <outline val="0"/>
        <shadow val="0"/>
        <u val="none"/>
        <vertAlign val="baseline"/>
        <sz val="10"/>
        <color rgb="FF000000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numFmt numFmtId="168" formatCode="d/mm/yy;@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mbria"/>
        <scheme val="major"/>
      </font>
    </dxf>
    <dxf>
      <font>
        <strike val="0"/>
        <outline val="0"/>
        <shadow val="0"/>
        <u val="none"/>
        <vertAlign val="baseline"/>
        <sz val="10"/>
        <color rgb="FF000000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mbria"/>
        <scheme val="major"/>
      </font>
    </dxf>
    <dxf>
      <font>
        <strike val="0"/>
        <outline val="0"/>
        <shadow val="0"/>
        <u val="none"/>
        <vertAlign val="baseline"/>
        <sz val="10"/>
        <color rgb="FF000000"/>
        <name val="Cambria"/>
        <scheme val="major"/>
      </font>
    </dxf>
    <dxf>
      <font>
        <strike val="0"/>
        <outline val="0"/>
        <shadow val="0"/>
        <u val="none"/>
        <vertAlign val="baseline"/>
        <sz val="10"/>
        <color rgb="FF000000"/>
        <name val="Cambria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Times New Roman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499984740745262"/>
        <name val="Times New Roman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</font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7"/>
        </top>
        <bottom style="thin">
          <color theme="7"/>
        </bottom>
      </border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theme="0"/>
        </patternFill>
      </fill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Times New Roman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theme="0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/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499984740745262"/>
        <name val="Times New Roman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</font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7"/>
        </top>
        <bottom style="thin">
          <color theme="7"/>
        </bottom>
      </border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  <fill>
        <patternFill patternType="solid">
          <fgColor indexed="64"/>
          <bgColor theme="0"/>
        </patternFill>
      </fill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scheme val="major"/>
      </font>
      <numFmt numFmtId="167" formatCode="#,##0\ &quot;€&quot;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scheme val="major"/>
      </font>
      <numFmt numFmtId="165" formatCode="#,##0.00\ &quot;€&quot;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scheme val="major"/>
      </font>
      <numFmt numFmtId="165" formatCode="#,##0.00\ &quot;€&quot;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scheme val="major"/>
      </font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scheme val="major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scheme val="major"/>
      </font>
      <alignment horizontal="left" vertical="center" textRotation="0" wrapText="1" indent="0" justifyLastLine="0" shrinkToFit="0" readingOrder="0"/>
    </dxf>
    <dxf>
      <font>
        <i val="0"/>
      </font>
    </dxf>
    <dxf>
      <font>
        <i val="0"/>
        <strike val="0"/>
        <outline val="0"/>
        <shadow val="0"/>
        <u val="none"/>
        <vertAlign val="baseline"/>
        <sz val="11"/>
        <color rgb="FF404040"/>
        <name val="Cambria"/>
        <scheme val="none"/>
      </font>
      <alignment vertical="center" textRotation="0" wrapText="1" indent="0" justifyLastLine="0" shrinkToFit="0" readingOrder="0"/>
    </dxf>
    <dxf>
      <font>
        <i val="0"/>
        <strike val="0"/>
        <outline val="0"/>
        <shadow val="0"/>
        <u val="none"/>
        <vertAlign val="baseline"/>
        <color theme="8" tint="-0.499984740745262"/>
        <name val="Cambria"/>
        <scheme val="major"/>
      </font>
    </dxf>
    <dxf>
      <font>
        <color theme="0"/>
      </font>
    </dxf>
    <dxf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thin">
          <color theme="5"/>
        </top>
      </border>
    </dxf>
    <dxf>
      <font>
        <b/>
        <i val="0"/>
        <color theme="5" tint="-0.499984740745262"/>
      </font>
      <border>
        <bottom style="thin">
          <color theme="5"/>
        </bottom>
      </border>
    </dxf>
    <dxf>
      <font>
        <color theme="1" tint="0.24994659260841701"/>
      </font>
      <border>
        <top style="thin">
          <color theme="5"/>
        </top>
        <bottom style="thin">
          <color theme="5"/>
        </bottom>
      </border>
    </dxf>
  </dxfs>
  <tableStyles count="1" defaultTableStyle="TableStyleMedium2" defaultPivotStyle="PivotStyleLight16">
    <tableStyle name="Facture avec frais financiers (en bleu)" pivot="0" count="5">
      <tableStyleElement type="wholeTable" dxfId="96"/>
      <tableStyleElement type="headerRow" dxfId="95"/>
      <tableStyleElement type="totalRow" dxfId="94"/>
      <tableStyleElement type="lastColumn" dxfId="93"/>
      <tableStyleElement type="firstRowStripe" dxfId="9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4.png"/><Relationship Id="rId1" Type="http://schemas.openxmlformats.org/officeDocument/2006/relationships/image" Target="../media/image7.png"/><Relationship Id="rId4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153127</xdr:colOff>
      <xdr:row>0</xdr:row>
      <xdr:rowOff>112252</xdr:rowOff>
    </xdr:from>
    <xdr:to>
      <xdr:col>3</xdr:col>
      <xdr:colOff>519368</xdr:colOff>
      <xdr:row>2</xdr:row>
      <xdr:rowOff>181525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816" b="17739"/>
        <a:stretch/>
      </xdr:blipFill>
      <xdr:spPr>
        <a:xfrm>
          <a:off x="153127" y="112252"/>
          <a:ext cx="1899766" cy="1250373"/>
        </a:xfrm>
        <a:prstGeom prst="rect">
          <a:avLst/>
        </a:prstGeom>
      </xdr:spPr>
    </xdr:pic>
    <xdr:clientData/>
  </xdr:twoCellAnchor>
  <xdr:twoCellAnchor editAs="oneCell">
    <xdr:from>
      <xdr:col>4</xdr:col>
      <xdr:colOff>488426</xdr:colOff>
      <xdr:row>18</xdr:row>
      <xdr:rowOff>2003</xdr:rowOff>
    </xdr:from>
    <xdr:to>
      <xdr:col>5</xdr:col>
      <xdr:colOff>193123</xdr:colOff>
      <xdr:row>19</xdr:row>
      <xdr:rowOff>11205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2826" y="5002628"/>
          <a:ext cx="276197" cy="275902"/>
        </a:xfrm>
        <a:prstGeom prst="rect">
          <a:avLst/>
        </a:prstGeom>
      </xdr:spPr>
    </xdr:pic>
    <xdr:clientData/>
  </xdr:twoCellAnchor>
  <xdr:twoCellAnchor editAs="oneCell">
    <xdr:from>
      <xdr:col>6</xdr:col>
      <xdr:colOff>616322</xdr:colOff>
      <xdr:row>23</xdr:row>
      <xdr:rowOff>177294</xdr:rowOff>
    </xdr:from>
    <xdr:to>
      <xdr:col>8</xdr:col>
      <xdr:colOff>46643</xdr:colOff>
      <xdr:row>26</xdr:row>
      <xdr:rowOff>83164</xdr:rowOff>
    </xdr:to>
    <xdr:pic macro="[0]!Feuil6.SavePDF1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7547" y="6511419"/>
          <a:ext cx="639996" cy="64882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383241</xdr:colOff>
      <xdr:row>23</xdr:row>
      <xdr:rowOff>152721</xdr:rowOff>
    </xdr:from>
    <xdr:to>
      <xdr:col>5</xdr:col>
      <xdr:colOff>503543</xdr:colOff>
      <xdr:row>26</xdr:row>
      <xdr:rowOff>107736</xdr:rowOff>
    </xdr:to>
    <xdr:pic macro="[0]!Feuil6.impression1"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7641" y="6486846"/>
          <a:ext cx="691802" cy="697965"/>
        </a:xfrm>
        <a:prstGeom prst="rect">
          <a:avLst/>
        </a:prstGeom>
      </xdr:spPr>
    </xdr:pic>
    <xdr:clientData fPrintsWithSheet="0"/>
  </xdr:twoCellAnchor>
  <xdr:twoCellAnchor editAs="oneCell">
    <xdr:from>
      <xdr:col>5</xdr:col>
      <xdr:colOff>628090</xdr:colOff>
      <xdr:row>23</xdr:row>
      <xdr:rowOff>189029</xdr:rowOff>
    </xdr:from>
    <xdr:to>
      <xdr:col>6</xdr:col>
      <xdr:colOff>580526</xdr:colOff>
      <xdr:row>26</xdr:row>
      <xdr:rowOff>93840</xdr:rowOff>
    </xdr:to>
    <xdr:pic macro="[0]!Feuil6.enregistrer_classeur">
      <xdr:nvPicPr>
        <xdr:cNvPr id="9" name="Image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3990" y="6523154"/>
          <a:ext cx="647761" cy="647761"/>
        </a:xfrm>
        <a:prstGeom prst="rect">
          <a:avLst/>
        </a:prstGeom>
      </xdr:spPr>
    </xdr:pic>
    <xdr:clientData fPrintsWithSheet="0"/>
  </xdr:twoCellAnchor>
  <xdr:twoCellAnchor>
    <xdr:from>
      <xdr:col>9</xdr:col>
      <xdr:colOff>9525</xdr:colOff>
      <xdr:row>3</xdr:row>
      <xdr:rowOff>19050</xdr:rowOff>
    </xdr:from>
    <xdr:to>
      <xdr:col>10</xdr:col>
      <xdr:colOff>9525</xdr:colOff>
      <xdr:row>3</xdr:row>
      <xdr:rowOff>190500</xdr:rowOff>
    </xdr:to>
    <xdr:sp macro="[0]!RendreVisible" textlink="">
      <xdr:nvSpPr>
        <xdr:cNvPr id="10" name="Rectangle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/>
      </xdr:nvSpPr>
      <xdr:spPr>
        <a:xfrm>
          <a:off x="7543800" y="1504950"/>
          <a:ext cx="142875" cy="171450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 editAs="oneCell">
    <xdr:from>
      <xdr:col>7</xdr:col>
      <xdr:colOff>67237</xdr:colOff>
      <xdr:row>18</xdr:row>
      <xdr:rowOff>134471</xdr:rowOff>
    </xdr:from>
    <xdr:to>
      <xdr:col>8</xdr:col>
      <xdr:colOff>62754</xdr:colOff>
      <xdr:row>19</xdr:row>
      <xdr:rowOff>152399</xdr:rowOff>
    </xdr:to>
    <xdr:pic macro="[0]!ufpromo">
      <xdr:nvPicPr>
        <xdr:cNvPr id="11" name="Image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2862" y="5135096"/>
          <a:ext cx="290792" cy="284628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488426</xdr:colOff>
      <xdr:row>18</xdr:row>
      <xdr:rowOff>2003</xdr:rowOff>
    </xdr:from>
    <xdr:to>
      <xdr:col>5</xdr:col>
      <xdr:colOff>193123</xdr:colOff>
      <xdr:row>19</xdr:row>
      <xdr:rowOff>11205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2826" y="5002628"/>
          <a:ext cx="276197" cy="275902"/>
        </a:xfrm>
        <a:prstGeom prst="rect">
          <a:avLst/>
        </a:prstGeom>
      </xdr:spPr>
    </xdr:pic>
    <xdr:clientData/>
  </xdr:twoCellAnchor>
  <xdr:twoCellAnchor editAs="oneCell">
    <xdr:from>
      <xdr:col>7</xdr:col>
      <xdr:colOff>67237</xdr:colOff>
      <xdr:row>18</xdr:row>
      <xdr:rowOff>134471</xdr:rowOff>
    </xdr:from>
    <xdr:to>
      <xdr:col>8</xdr:col>
      <xdr:colOff>62754</xdr:colOff>
      <xdr:row>19</xdr:row>
      <xdr:rowOff>152399</xdr:rowOff>
    </xdr:to>
    <xdr:pic macro="[0]!ufpromo">
      <xdr:nvPicPr>
        <xdr:cNvPr id="22" name="Image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2862" y="5135096"/>
          <a:ext cx="290792" cy="284628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488426</xdr:colOff>
      <xdr:row>18</xdr:row>
      <xdr:rowOff>2003</xdr:rowOff>
    </xdr:from>
    <xdr:to>
      <xdr:col>5</xdr:col>
      <xdr:colOff>193123</xdr:colOff>
      <xdr:row>19</xdr:row>
      <xdr:rowOff>68355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2826" y="5002628"/>
          <a:ext cx="276197" cy="275902"/>
        </a:xfrm>
        <a:prstGeom prst="rect">
          <a:avLst/>
        </a:prstGeom>
      </xdr:spPr>
    </xdr:pic>
    <xdr:clientData/>
  </xdr:twoCellAnchor>
  <xdr:twoCellAnchor editAs="oneCell">
    <xdr:from>
      <xdr:col>6</xdr:col>
      <xdr:colOff>616322</xdr:colOff>
      <xdr:row>23</xdr:row>
      <xdr:rowOff>177294</xdr:rowOff>
    </xdr:from>
    <xdr:to>
      <xdr:col>8</xdr:col>
      <xdr:colOff>160943</xdr:colOff>
      <xdr:row>26</xdr:row>
      <xdr:rowOff>197464</xdr:rowOff>
    </xdr:to>
    <xdr:pic macro="[0]!SavePDF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7547" y="6511419"/>
          <a:ext cx="639996" cy="64882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383241</xdr:colOff>
      <xdr:row>23</xdr:row>
      <xdr:rowOff>152721</xdr:rowOff>
    </xdr:from>
    <xdr:to>
      <xdr:col>5</xdr:col>
      <xdr:colOff>503543</xdr:colOff>
      <xdr:row>27</xdr:row>
      <xdr:rowOff>12486</xdr:rowOff>
    </xdr:to>
    <xdr:pic macro="[0]!impression"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7641" y="6486846"/>
          <a:ext cx="691802" cy="697965"/>
        </a:xfrm>
        <a:prstGeom prst="rect">
          <a:avLst/>
        </a:prstGeom>
      </xdr:spPr>
    </xdr:pic>
    <xdr:clientData fPrintsWithSheet="0"/>
  </xdr:twoCellAnchor>
  <xdr:twoCellAnchor editAs="oneCell">
    <xdr:from>
      <xdr:col>5</xdr:col>
      <xdr:colOff>628090</xdr:colOff>
      <xdr:row>23</xdr:row>
      <xdr:rowOff>189029</xdr:rowOff>
    </xdr:from>
    <xdr:to>
      <xdr:col>6</xdr:col>
      <xdr:colOff>580526</xdr:colOff>
      <xdr:row>26</xdr:row>
      <xdr:rowOff>208140</xdr:rowOff>
    </xdr:to>
    <xdr:pic macro="[0]!Feuil6.enregistrer_classeur">
      <xdr:nvPicPr>
        <xdr:cNvPr id="9" name="Image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3990" y="6523154"/>
          <a:ext cx="647761" cy="647761"/>
        </a:xfrm>
        <a:prstGeom prst="rect">
          <a:avLst/>
        </a:prstGeom>
      </xdr:spPr>
    </xdr:pic>
    <xdr:clientData fPrintsWithSheet="0"/>
  </xdr:twoCellAnchor>
  <xdr:twoCellAnchor>
    <xdr:from>
      <xdr:col>9</xdr:col>
      <xdr:colOff>9525</xdr:colOff>
      <xdr:row>3</xdr:row>
      <xdr:rowOff>19050</xdr:rowOff>
    </xdr:from>
    <xdr:to>
      <xdr:col>10</xdr:col>
      <xdr:colOff>9525</xdr:colOff>
      <xdr:row>3</xdr:row>
      <xdr:rowOff>190500</xdr:rowOff>
    </xdr:to>
    <xdr:sp macro="[0]!RendreVisible" textlink="">
      <xdr:nvSpPr>
        <xdr:cNvPr id="10" name="Rectangle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/>
      </xdr:nvSpPr>
      <xdr:spPr>
        <a:xfrm>
          <a:off x="7543800" y="1504950"/>
          <a:ext cx="142875" cy="171450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 editAs="oneCell">
    <xdr:from>
      <xdr:col>4</xdr:col>
      <xdr:colOff>488426</xdr:colOff>
      <xdr:row>18</xdr:row>
      <xdr:rowOff>2003</xdr:rowOff>
    </xdr:from>
    <xdr:to>
      <xdr:col>5</xdr:col>
      <xdr:colOff>193123</xdr:colOff>
      <xdr:row>19</xdr:row>
      <xdr:rowOff>68355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2826" y="5002628"/>
          <a:ext cx="276197" cy="275902"/>
        </a:xfrm>
        <a:prstGeom prst="rect">
          <a:avLst/>
        </a:prstGeom>
      </xdr:spPr>
    </xdr:pic>
    <xdr:clientData/>
  </xdr:twoCellAnchor>
  <xdr:twoCellAnchor>
    <xdr:from>
      <xdr:col>1</xdr:col>
      <xdr:colOff>295275</xdr:colOff>
      <xdr:row>14</xdr:row>
      <xdr:rowOff>438151</xdr:rowOff>
    </xdr:from>
    <xdr:to>
      <xdr:col>7</xdr:col>
      <xdr:colOff>28574</xdr:colOff>
      <xdr:row>15</xdr:row>
      <xdr:rowOff>200025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/>
      </xdr:nvSpPr>
      <xdr:spPr>
        <a:xfrm>
          <a:off x="666750" y="4343401"/>
          <a:ext cx="6267449" cy="247649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BE" sz="1200" b="1"/>
            <a:t>Code</a:t>
          </a:r>
          <a:r>
            <a:rPr lang="fr-BE" sz="1200" b="1" baseline="0"/>
            <a:t>               </a:t>
          </a:r>
          <a:r>
            <a:rPr lang="fr-BE" sz="1200" b="1"/>
            <a:t>Désignation			         P.U.	 QTY                   TOTAL</a:t>
          </a:r>
          <a:r>
            <a:rPr lang="fr-BE" sz="1100"/>
            <a:t>								</a:t>
          </a:r>
        </a:p>
      </xdr:txBody>
    </xdr:sp>
    <xdr:clientData/>
  </xdr:twoCellAnchor>
  <xdr:twoCellAnchor editAs="oneCell">
    <xdr:from>
      <xdr:col>4</xdr:col>
      <xdr:colOff>488426</xdr:colOff>
      <xdr:row>18</xdr:row>
      <xdr:rowOff>2003</xdr:rowOff>
    </xdr:from>
    <xdr:to>
      <xdr:col>5</xdr:col>
      <xdr:colOff>193123</xdr:colOff>
      <xdr:row>19</xdr:row>
      <xdr:rowOff>68355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9476" y="5135978"/>
          <a:ext cx="276197" cy="275902"/>
        </a:xfrm>
        <a:prstGeom prst="rect">
          <a:avLst/>
        </a:prstGeom>
      </xdr:spPr>
    </xdr:pic>
    <xdr:clientData/>
  </xdr:twoCellAnchor>
  <xdr:twoCellAnchor editAs="oneCell">
    <xdr:from>
      <xdr:col>4</xdr:col>
      <xdr:colOff>488426</xdr:colOff>
      <xdr:row>18</xdr:row>
      <xdr:rowOff>2003</xdr:rowOff>
    </xdr:from>
    <xdr:to>
      <xdr:col>5</xdr:col>
      <xdr:colOff>193123</xdr:colOff>
      <xdr:row>19</xdr:row>
      <xdr:rowOff>68355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9476" y="5135978"/>
          <a:ext cx="276197" cy="275902"/>
        </a:xfrm>
        <a:prstGeom prst="rect">
          <a:avLst/>
        </a:prstGeom>
      </xdr:spPr>
    </xdr:pic>
    <xdr:clientData/>
  </xdr:twoCellAnchor>
  <xdr:twoCellAnchor>
    <xdr:from>
      <xdr:col>1</xdr:col>
      <xdr:colOff>295275</xdr:colOff>
      <xdr:row>14</xdr:row>
      <xdr:rowOff>438151</xdr:rowOff>
    </xdr:from>
    <xdr:to>
      <xdr:col>7</xdr:col>
      <xdr:colOff>28574</xdr:colOff>
      <xdr:row>15</xdr:row>
      <xdr:rowOff>200025</xdr:rowOff>
    </xdr:to>
    <xdr:sp macro="" textlink="">
      <xdr:nvSpPr>
        <xdr:cNvPr id="34" name="Rectangle : coins arrondis 33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/>
      </xdr:nvSpPr>
      <xdr:spPr>
        <a:xfrm>
          <a:off x="723900" y="4457701"/>
          <a:ext cx="6248399" cy="247649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BE" sz="1200" b="1"/>
            <a:t>Code</a:t>
          </a:r>
          <a:r>
            <a:rPr lang="fr-BE" sz="1200" b="1" baseline="0"/>
            <a:t>               </a:t>
          </a:r>
          <a:r>
            <a:rPr lang="fr-BE" sz="1200" b="1"/>
            <a:t>Désignation			         P.U.	 QTY                   TOTAL</a:t>
          </a:r>
          <a:r>
            <a:rPr lang="fr-BE" sz="1100"/>
            <a:t>								</a:t>
          </a:r>
        </a:p>
      </xdr:txBody>
    </xdr:sp>
    <xdr:clientData/>
  </xdr:twoCellAnchor>
  <xdr:twoCellAnchor editAs="oneCell">
    <xdr:from>
      <xdr:col>7</xdr:col>
      <xdr:colOff>86287</xdr:colOff>
      <xdr:row>20</xdr:row>
      <xdr:rowOff>115421</xdr:rowOff>
    </xdr:from>
    <xdr:to>
      <xdr:col>8</xdr:col>
      <xdr:colOff>177053</xdr:colOff>
      <xdr:row>21</xdr:row>
      <xdr:rowOff>187137</xdr:rowOff>
    </xdr:to>
    <xdr:pic macro="[0]!ufpromo">
      <xdr:nvPicPr>
        <xdr:cNvPr id="35" name="Image 3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1912" y="5135096"/>
          <a:ext cx="290791" cy="281266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488426</xdr:colOff>
      <xdr:row>18</xdr:row>
      <xdr:rowOff>2003</xdr:rowOff>
    </xdr:from>
    <xdr:to>
      <xdr:col>5</xdr:col>
      <xdr:colOff>193123</xdr:colOff>
      <xdr:row>19</xdr:row>
      <xdr:rowOff>68355</xdr:rowOff>
    </xdr:to>
    <xdr:pic>
      <xdr:nvPicPr>
        <xdr:cNvPr id="36" name="Image 35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9476" y="5135978"/>
          <a:ext cx="276197" cy="275902"/>
        </a:xfrm>
        <a:prstGeom prst="rect">
          <a:avLst/>
        </a:prstGeom>
      </xdr:spPr>
    </xdr:pic>
    <xdr:clientData/>
  </xdr:twoCellAnchor>
  <xdr:twoCellAnchor editAs="oneCell">
    <xdr:from>
      <xdr:col>4</xdr:col>
      <xdr:colOff>488426</xdr:colOff>
      <xdr:row>18</xdr:row>
      <xdr:rowOff>2003</xdr:rowOff>
    </xdr:from>
    <xdr:to>
      <xdr:col>5</xdr:col>
      <xdr:colOff>193123</xdr:colOff>
      <xdr:row>19</xdr:row>
      <xdr:rowOff>68355</xdr:rowOff>
    </xdr:to>
    <xdr:pic>
      <xdr:nvPicPr>
        <xdr:cNvPr id="38" name="Image 3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9476" y="5135978"/>
          <a:ext cx="276197" cy="275902"/>
        </a:xfrm>
        <a:prstGeom prst="rect">
          <a:avLst/>
        </a:prstGeom>
      </xdr:spPr>
    </xdr:pic>
    <xdr:clientData/>
  </xdr:twoCellAnchor>
  <xdr:twoCellAnchor>
    <xdr:from>
      <xdr:col>1</xdr:col>
      <xdr:colOff>295275</xdr:colOff>
      <xdr:row>14</xdr:row>
      <xdr:rowOff>438151</xdr:rowOff>
    </xdr:from>
    <xdr:to>
      <xdr:col>7</xdr:col>
      <xdr:colOff>28574</xdr:colOff>
      <xdr:row>15</xdr:row>
      <xdr:rowOff>200025</xdr:rowOff>
    </xdr:to>
    <xdr:sp macro="" textlink="">
      <xdr:nvSpPr>
        <xdr:cNvPr id="40" name="Rectangle : coins arrondis 39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/>
      </xdr:nvSpPr>
      <xdr:spPr>
        <a:xfrm>
          <a:off x="723900" y="4457701"/>
          <a:ext cx="6248399" cy="247649"/>
        </a:xfrm>
        <a:prstGeom prst="roundRect">
          <a:avLst/>
        </a:prstGeom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BE" sz="1200" b="1">
              <a:solidFill>
                <a:schemeClr val="accent5">
                  <a:lumMod val="50000"/>
                </a:schemeClr>
              </a:solidFill>
            </a:rPr>
            <a:t>Code</a:t>
          </a:r>
          <a:r>
            <a:rPr lang="fr-BE" sz="1200" b="1" baseline="0">
              <a:solidFill>
                <a:schemeClr val="accent5">
                  <a:lumMod val="50000"/>
                </a:schemeClr>
              </a:solidFill>
            </a:rPr>
            <a:t>               </a:t>
          </a:r>
          <a:r>
            <a:rPr lang="fr-BE" sz="1200" b="1">
              <a:solidFill>
                <a:schemeClr val="accent5">
                  <a:lumMod val="50000"/>
                </a:schemeClr>
              </a:solidFill>
            </a:rPr>
            <a:t>Désignation			         P.U.	 QTY                   TOTAL</a:t>
          </a:r>
          <a:r>
            <a:rPr lang="fr-BE" sz="1100"/>
            <a:t>								</a:t>
          </a:r>
        </a:p>
      </xdr:txBody>
    </xdr:sp>
    <xdr:clientData/>
  </xdr:twoCellAnchor>
  <xdr:twoCellAnchor>
    <xdr:from>
      <xdr:col>0</xdr:col>
      <xdr:colOff>295275</xdr:colOff>
      <xdr:row>0</xdr:row>
      <xdr:rowOff>238125</xdr:rowOff>
    </xdr:from>
    <xdr:to>
      <xdr:col>3</xdr:col>
      <xdr:colOff>447675</xdr:colOff>
      <xdr:row>2</xdr:row>
      <xdr:rowOff>161925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xmlns="" id="{FEF161D9-0189-4120-ADF2-52CBB1D123D1}"/>
            </a:ext>
          </a:extLst>
        </xdr:cNvPr>
        <xdr:cNvSpPr/>
      </xdr:nvSpPr>
      <xdr:spPr>
        <a:xfrm>
          <a:off x="295275" y="238125"/>
          <a:ext cx="1685925" cy="1104900"/>
        </a:xfrm>
        <a:prstGeom prst="round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LOGO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493057</xdr:colOff>
      <xdr:row>23</xdr:row>
      <xdr:rowOff>149178</xdr:rowOff>
    </xdr:from>
    <xdr:to>
      <xdr:col>7</xdr:col>
      <xdr:colOff>238544</xdr:colOff>
      <xdr:row>25</xdr:row>
      <xdr:rowOff>32637</xdr:rowOff>
    </xdr:to>
    <xdr:pic macro="[0]!SavePDF"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1432" y="6892878"/>
          <a:ext cx="640837" cy="645459"/>
        </a:xfrm>
        <a:prstGeom prst="rect">
          <a:avLst/>
        </a:prstGeom>
      </xdr:spPr>
    </xdr:pic>
    <xdr:clientData fPrintsWithSheet="0"/>
  </xdr:twoCellAnchor>
  <xdr:twoCellAnchor editAs="oneCell">
    <xdr:from>
      <xdr:col>5</xdr:col>
      <xdr:colOff>381000</xdr:colOff>
      <xdr:row>23</xdr:row>
      <xdr:rowOff>135810</xdr:rowOff>
    </xdr:from>
    <xdr:to>
      <xdr:col>6</xdr:col>
      <xdr:colOff>324809</xdr:colOff>
      <xdr:row>25</xdr:row>
      <xdr:rowOff>68414</xdr:rowOff>
    </xdr:to>
    <xdr:pic macro="[0]!impression">
      <xdr:nvPicPr>
        <xdr:cNvPr id="10" name="Image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6900" y="6879510"/>
          <a:ext cx="696284" cy="694604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67237</xdr:colOff>
      <xdr:row>21</xdr:row>
      <xdr:rowOff>134471</xdr:rowOff>
    </xdr:from>
    <xdr:to>
      <xdr:col>8</xdr:col>
      <xdr:colOff>62753</xdr:colOff>
      <xdr:row>22</xdr:row>
      <xdr:rowOff>206187</xdr:rowOff>
    </xdr:to>
    <xdr:pic macro="[0]!ufpromo">
      <xdr:nvPicPr>
        <xdr:cNvPr id="11" name="Image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0962" y="5268446"/>
          <a:ext cx="290791" cy="281266"/>
        </a:xfrm>
        <a:prstGeom prst="rect">
          <a:avLst/>
        </a:prstGeom>
      </xdr:spPr>
    </xdr:pic>
    <xdr:clientData fPrintsWithSheet="0"/>
  </xdr:twoCellAnchor>
  <xdr:twoCellAnchor>
    <xdr:from>
      <xdr:col>11</xdr:col>
      <xdr:colOff>0</xdr:colOff>
      <xdr:row>3</xdr:row>
      <xdr:rowOff>0</xdr:rowOff>
    </xdr:from>
    <xdr:to>
      <xdr:col>12</xdr:col>
      <xdr:colOff>0</xdr:colOff>
      <xdr:row>3</xdr:row>
      <xdr:rowOff>171450</xdr:rowOff>
    </xdr:to>
    <xdr:sp macro="[0]!RendreVisible" textlink="">
      <xdr:nvSpPr>
        <xdr:cNvPr id="12" name="Rectangle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/>
      </xdr:nvSpPr>
      <xdr:spPr>
        <a:xfrm>
          <a:off x="7820025" y="1485900"/>
          <a:ext cx="142875" cy="171450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 editAs="oneCell">
    <xdr:from>
      <xdr:col>4</xdr:col>
      <xdr:colOff>488426</xdr:colOff>
      <xdr:row>18</xdr:row>
      <xdr:rowOff>2003</xdr:rowOff>
    </xdr:from>
    <xdr:to>
      <xdr:col>5</xdr:col>
      <xdr:colOff>59773</xdr:colOff>
      <xdr:row>19</xdr:row>
      <xdr:rowOff>68355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2826" y="5021678"/>
          <a:ext cx="276197" cy="275902"/>
        </a:xfrm>
        <a:prstGeom prst="rect">
          <a:avLst/>
        </a:prstGeom>
      </xdr:spPr>
    </xdr:pic>
    <xdr:clientData/>
  </xdr:twoCellAnchor>
  <xdr:twoCellAnchor editAs="oneCell">
    <xdr:from>
      <xdr:col>4</xdr:col>
      <xdr:colOff>488426</xdr:colOff>
      <xdr:row>18</xdr:row>
      <xdr:rowOff>2003</xdr:rowOff>
    </xdr:from>
    <xdr:to>
      <xdr:col>5</xdr:col>
      <xdr:colOff>59773</xdr:colOff>
      <xdr:row>19</xdr:row>
      <xdr:rowOff>68355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2826" y="5021678"/>
          <a:ext cx="276197" cy="275902"/>
        </a:xfrm>
        <a:prstGeom prst="rect">
          <a:avLst/>
        </a:prstGeom>
      </xdr:spPr>
    </xdr:pic>
    <xdr:clientData/>
  </xdr:twoCellAnchor>
  <xdr:twoCellAnchor>
    <xdr:from>
      <xdr:col>1</xdr:col>
      <xdr:colOff>266701</xdr:colOff>
      <xdr:row>14</xdr:row>
      <xdr:rowOff>438151</xdr:rowOff>
    </xdr:from>
    <xdr:to>
      <xdr:col>7</xdr:col>
      <xdr:colOff>28575</xdr:colOff>
      <xdr:row>15</xdr:row>
      <xdr:rowOff>200025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/>
      </xdr:nvSpPr>
      <xdr:spPr>
        <a:xfrm>
          <a:off x="695326" y="4457701"/>
          <a:ext cx="6276974" cy="247649"/>
        </a:xfrm>
        <a:prstGeom prst="roundRect">
          <a:avLst/>
        </a:prstGeom>
        <a:effec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BE" sz="1200" b="1">
              <a:solidFill>
                <a:schemeClr val="accent5">
                  <a:lumMod val="50000"/>
                </a:schemeClr>
              </a:solidFill>
            </a:rPr>
            <a:t>Code</a:t>
          </a:r>
          <a:r>
            <a:rPr lang="fr-BE" sz="1200" b="1" baseline="0">
              <a:solidFill>
                <a:schemeClr val="accent5">
                  <a:lumMod val="50000"/>
                </a:schemeClr>
              </a:solidFill>
            </a:rPr>
            <a:t>               </a:t>
          </a:r>
          <a:r>
            <a:rPr lang="fr-BE" sz="1200" b="1">
              <a:solidFill>
                <a:schemeClr val="accent5">
                  <a:lumMod val="50000"/>
                </a:schemeClr>
              </a:solidFill>
            </a:rPr>
            <a:t>Désignation			         P.U.	 QTY                   TOTAL</a:t>
          </a:r>
          <a:r>
            <a:rPr lang="fr-BE" sz="1100"/>
            <a:t>								</a:t>
          </a:r>
        </a:p>
      </xdr:txBody>
    </xdr:sp>
    <xdr:clientData/>
  </xdr:twoCellAnchor>
  <xdr:twoCellAnchor>
    <xdr:from>
      <xdr:col>0</xdr:col>
      <xdr:colOff>257175</xdr:colOff>
      <xdr:row>0</xdr:row>
      <xdr:rowOff>209550</xdr:rowOff>
    </xdr:from>
    <xdr:to>
      <xdr:col>3</xdr:col>
      <xdr:colOff>390525</xdr:colOff>
      <xdr:row>2</xdr:row>
      <xdr:rowOff>133350</xdr:rowOff>
    </xdr:to>
    <xdr:sp macro="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xmlns="" id="{2E066018-8380-44E5-91B4-2AB0526F5395}"/>
            </a:ext>
          </a:extLst>
        </xdr:cNvPr>
        <xdr:cNvSpPr/>
      </xdr:nvSpPr>
      <xdr:spPr>
        <a:xfrm>
          <a:off x="257175" y="209550"/>
          <a:ext cx="1685925" cy="1104900"/>
        </a:xfrm>
        <a:prstGeom prst="round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LOGO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447676</xdr:colOff>
      <xdr:row>2</xdr:row>
      <xdr:rowOff>38100</xdr:rowOff>
    </xdr:from>
    <xdr:to>
      <xdr:col>5</xdr:col>
      <xdr:colOff>1048876</xdr:colOff>
      <xdr:row>3</xdr:row>
      <xdr:rowOff>29139</xdr:rowOff>
    </xdr:to>
    <xdr:pic macro="[0]!ufGestClient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162" b="14865"/>
        <a:stretch/>
      </xdr:blipFill>
      <xdr:spPr>
        <a:xfrm>
          <a:off x="4114801" y="200025"/>
          <a:ext cx="601200" cy="43871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11049</xdr:colOff>
      <xdr:row>5</xdr:row>
      <xdr:rowOff>0</xdr:rowOff>
    </xdr:from>
    <xdr:ext cx="1055370" cy="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7516749" y="33816797"/>
          <a:ext cx="1055370" cy="0"/>
        </a:xfrm>
        <a:custGeom>
          <a:avLst/>
          <a:gdLst/>
          <a:ahLst/>
          <a:cxnLst/>
          <a:rect l="0" t="0" r="0" b="0"/>
          <a:pathLst>
            <a:path w="1055370">
              <a:moveTo>
                <a:pt x="0" y="0"/>
              </a:moveTo>
              <a:lnTo>
                <a:pt x="1054912" y="0"/>
              </a:lnTo>
            </a:path>
          </a:pathLst>
        </a:custGeom>
        <a:ln w="4571">
          <a:solidFill>
            <a:srgbClr val="FFFFFF"/>
          </a:solidFill>
        </a:ln>
      </xdr:spPr>
    </xdr:sp>
    <xdr:clientData/>
  </xdr:oneCellAnchor>
  <xdr:oneCellAnchor>
    <xdr:from>
      <xdr:col>9</xdr:col>
      <xdr:colOff>14224</xdr:colOff>
      <xdr:row>5</xdr:row>
      <xdr:rowOff>0</xdr:rowOff>
    </xdr:from>
    <xdr:ext cx="1055370" cy="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/>
      </xdr:nvSpPr>
      <xdr:spPr>
        <a:xfrm>
          <a:off x="11568049" y="21072347"/>
          <a:ext cx="1055370" cy="0"/>
        </a:xfrm>
        <a:custGeom>
          <a:avLst/>
          <a:gdLst/>
          <a:ahLst/>
          <a:cxnLst/>
          <a:rect l="0" t="0" r="0" b="0"/>
          <a:pathLst>
            <a:path w="1055370">
              <a:moveTo>
                <a:pt x="0" y="0"/>
              </a:moveTo>
              <a:lnTo>
                <a:pt x="1054912" y="0"/>
              </a:lnTo>
            </a:path>
          </a:pathLst>
        </a:custGeom>
        <a:ln w="4571">
          <a:solidFill>
            <a:srgbClr val="FFFFFF"/>
          </a:solidFill>
        </a:ln>
      </xdr:spPr>
    </xdr:sp>
    <xdr:clientData/>
  </xdr:oneCellAnchor>
  <xdr:oneCellAnchor>
    <xdr:from>
      <xdr:col>9</xdr:col>
      <xdr:colOff>14224</xdr:colOff>
      <xdr:row>5</xdr:row>
      <xdr:rowOff>0</xdr:rowOff>
    </xdr:from>
    <xdr:ext cx="1055370" cy="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/>
      </xdr:nvSpPr>
      <xdr:spPr>
        <a:xfrm>
          <a:off x="11568049" y="21072347"/>
          <a:ext cx="1055370" cy="0"/>
        </a:xfrm>
        <a:custGeom>
          <a:avLst/>
          <a:gdLst/>
          <a:ahLst/>
          <a:cxnLst/>
          <a:rect l="0" t="0" r="0" b="0"/>
          <a:pathLst>
            <a:path w="1055370">
              <a:moveTo>
                <a:pt x="0" y="0"/>
              </a:moveTo>
              <a:lnTo>
                <a:pt x="1054912" y="0"/>
              </a:lnTo>
            </a:path>
          </a:pathLst>
        </a:custGeom>
        <a:ln w="4571">
          <a:solidFill>
            <a:srgbClr val="FFFFFF"/>
          </a:solidFill>
        </a:ln>
      </xdr:spPr>
    </xdr:sp>
    <xdr:clientData/>
  </xdr:oneCellAnchor>
</xdr:wsDr>
</file>

<file path=xl/tables/table1.xml><?xml version="1.0" encoding="utf-8"?>
<table xmlns="http://schemas.openxmlformats.org/spreadsheetml/2006/main" id="10" name="Tableau2481011" displayName="Tableau2481011" ref="C16:G18" totalsRowCount="1" headerRowDxfId="90" dataDxfId="89" totalsRowDxfId="88" dataCellStyle="Texte explicatif 2">
  <autoFilter ref="C16:G17"/>
  <tableColumns count="5">
    <tableColumn id="1" name="CODE" totalsRowLabel="Sous Total" dataDxfId="87" totalsRowDxfId="86" dataCellStyle="Normal 2"/>
    <tableColumn id="2" name="DESIGANTION" dataDxfId="85" totalsRowDxfId="84" dataCellStyle="Texte explicatif 2">
      <calculatedColumnFormula>IFERROR(VLOOKUP(Tableau2481011[[#This Row],[CODE]],TabProd[],2,0),"")</calculatedColumnFormula>
    </tableColumn>
    <tableColumn id="3" name="QTY" dataDxfId="83" totalsRowDxfId="82" dataCellStyle="Texte explicatif 2"/>
    <tableColumn id="4" name="P.U." dataDxfId="81" totalsRowDxfId="80" dataCellStyle="Texte explicatif 2">
      <calculatedColumnFormula>IFERROR(VLOOKUP(Tableau2481011[[#This Row],[CODE]],TabProd[],8,0),"")</calculatedColumnFormula>
    </tableColumn>
    <tableColumn id="5" name="TOTAL" totalsRowFunction="sum" dataDxfId="79" totalsRowDxfId="78" dataCellStyle="Texte explicatif 2">
      <calculatedColumnFormula>IFERROR(Tableau2481011[[#This Row],[QTY]]*Tableau2481011[[#This Row],[P.U.]],"")</calculatedColumnFormula>
    </tableColumn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id="11" name="Tableau121412" displayName="Tableau121412" ref="C16:G18" insertRow="1" totalsRowCount="1" headerRowDxfId="76" dataDxfId="75" totalsRowDxfId="73" tableBorderDxfId="74">
  <autoFilter ref="C16:G17"/>
  <tableColumns count="5">
    <tableColumn id="1" name="CODE" totalsRowLabel="Sous Total" dataDxfId="72" totalsRowDxfId="71"/>
    <tableColumn id="2" name="DESIGANTION" dataDxfId="70" totalsRowDxfId="69"/>
    <tableColumn id="3" name="P.U." dataDxfId="68" totalsRowDxfId="67"/>
    <tableColumn id="4" name="QTY" dataDxfId="66" totalsRowDxfId="65"/>
    <tableColumn id="5" name="TOTAL" totalsRowFunction="sum" dataDxfId="64" totalsRowDxfId="63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13" name="Tableau1214" displayName="Tableau1214" ref="C16:G18" insertRow="1" totalsRowCount="1" headerRowDxfId="61" dataDxfId="60" totalsRowDxfId="58" tableBorderDxfId="59">
  <autoFilter ref="C16:G17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CODE" totalsRowLabel="Sous Total" dataDxfId="57" totalsRowDxfId="56"/>
    <tableColumn id="2" name="DESIGANTION" dataDxfId="55" totalsRowDxfId="54"/>
    <tableColumn id="3" name="P.U." dataDxfId="53" totalsRowDxfId="52"/>
    <tableColumn id="4" name="QTY" dataDxfId="51" totalsRowDxfId="50"/>
    <tableColumn id="5" name="TOTAL" totalsRowFunction="sum" dataDxfId="49" totalsRowDxfId="48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4" name="TabClient" displayName="TabClient" ref="A1:S5" totalsRowShown="0" headerRowDxfId="47" dataDxfId="46">
  <autoFilter ref="A1:S5"/>
  <tableColumns count="19">
    <tableColumn id="1" name="N° CLIENT" dataDxfId="45"/>
    <tableColumn id="2" name="NOM" dataDxfId="44"/>
    <tableColumn id="3" name="PRENOM" dataDxfId="43"/>
    <tableColumn id="9" name="nom-prénom" dataDxfId="42">
      <calculatedColumnFormula>CONCATENATE(TabClient[[#This Row],[NOM]]," ",TabClient[[#This Row],[PRENOM]])</calculatedColumnFormula>
    </tableColumn>
    <tableColumn id="10" name="SOCIETE" dataDxfId="41"/>
    <tableColumn id="4" name="ADRESSE FACTURATION" dataDxfId="40"/>
    <tableColumn id="5" name="CP" dataDxfId="39"/>
    <tableColumn id="12" name="VILLE" dataDxfId="38"/>
    <tableColumn id="6" name="PAYS" dataDxfId="37"/>
    <tableColumn id="19" name="cp - ville" dataDxfId="36"/>
    <tableColumn id="18" name="ADRESSE LIV" dataDxfId="35"/>
    <tableColumn id="17" name="CP LIV" dataDxfId="34"/>
    <tableColumn id="16" name="VILLE LIV" dataDxfId="33"/>
    <tableColumn id="20" name="PAYS LIV" dataDxfId="32"/>
    <tableColumn id="11" name="cp - ville LIV" dataDxfId="31"/>
    <tableColumn id="7" name="TELEPHONE" dataDxfId="30"/>
    <tableColumn id="14" name="NAISSANCE" dataDxfId="29"/>
    <tableColumn id="13" name="MAIL" dataDxfId="28"/>
    <tableColumn id="8" name="INFO" dataDxfId="27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" name="TabProd" displayName="TabProd" ref="A2:N5" totalsRowShown="0" headerRowDxfId="26" dataDxfId="25" tableBorderDxfId="24">
  <autoFilter ref="A2:N5"/>
  <sortState ref="A3:N5">
    <sortCondition ref="A2:A5"/>
  </sortState>
  <tableColumns count="14">
    <tableColumn id="1" name="Reference to order online" dataDxfId="23"/>
    <tableColumn id="2" name="Description" dataDxfId="22"/>
    <tableColumn id="3" name="Category" dataDxfId="21"/>
    <tableColumn id="4" name="PVP" dataDxfId="20"/>
    <tableColumn id="5" name="Prix HT" dataDxfId="19"/>
    <tableColumn id="6" name="Prix TTC" dataDxfId="18"/>
    <tableColumn id="7" name="Prix au détail" dataDxfId="17"/>
    <tableColumn id="16" name="Arrondi sup" dataDxfId="16">
      <calculatedColumnFormula>ROUNDUP(#REF!,0)</calculatedColumnFormula>
    </tableColumn>
    <tableColumn id="8" name="CSV" dataDxfId="15"/>
    <tableColumn id="9" name="PVP_x000a_ADR**" dataDxfId="14"/>
    <tableColumn id="10" name="Prix ADR HT" dataDxfId="13"/>
    <tableColumn id="11" name="Prix ADR TTC" dataDxfId="12"/>
    <tableColumn id="12" name="Prix ADR au détail" dataDxfId="11"/>
    <tableColumn id="13" name="ADR CSV" dataDxfId="10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A1:H2" insertRow="1" totalsRowShown="0" headerRowDxfId="9" dataDxfId="8">
  <autoFilter ref="A1:H2"/>
  <tableColumns count="8">
    <tableColumn id="1" name="code art" dataDxfId="7"/>
    <tableColumn id="2" name="dez" dataDxfId="6"/>
    <tableColumn id="3" name="qty" dataDxfId="5"/>
    <tableColumn id="4" name="pu" dataDxfId="4"/>
    <tableColumn id="5" name="tot" dataDxfId="3"/>
    <tableColumn id="6" name="client" dataDxfId="2"/>
    <tableColumn id="7" name="date" dataDxfId="1"/>
    <tableColumn id="11" name="num fac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5"/>
    <pageSetUpPr fitToPage="1"/>
  </sheetPr>
  <dimension ref="A1:V56"/>
  <sheetViews>
    <sheetView showGridLines="0" topLeftCell="A13" zoomScaleNormal="100" workbookViewId="0">
      <selection activeCell="D1" sqref="D1"/>
    </sheetView>
  </sheetViews>
  <sheetFormatPr baseColWidth="10" defaultColWidth="10.6640625" defaultRowHeight="30" customHeight="1" x14ac:dyDescent="0.25"/>
  <cols>
    <col min="1" max="1" width="6.5" style="1" customWidth="1"/>
    <col min="2" max="2" width="5.83203125" style="1" customWidth="1"/>
    <col min="3" max="3" width="14.5" style="1" customWidth="1"/>
    <col min="4" max="4" width="55.83203125" style="3" customWidth="1"/>
    <col min="5" max="5" width="10" style="3" customWidth="1"/>
    <col min="6" max="6" width="12.1640625" style="3" customWidth="1"/>
    <col min="7" max="7" width="16" style="3" customWidth="1"/>
    <col min="8" max="8" width="5.1640625" style="3" customWidth="1"/>
    <col min="9" max="9" width="5.83203125" style="3" customWidth="1"/>
    <col min="10" max="10" width="2.5" style="1" customWidth="1"/>
    <col min="11" max="11" width="3.5" style="1" customWidth="1"/>
    <col min="12" max="12" width="9.5" style="1" customWidth="1"/>
    <col min="13" max="13" width="12.5" style="1" bestFit="1" customWidth="1"/>
    <col min="14" max="14" width="13.83203125" style="1" customWidth="1"/>
    <col min="15" max="15" width="3.1640625" style="1" customWidth="1"/>
    <col min="16" max="16" width="10.6640625" style="1" customWidth="1"/>
    <col min="17" max="17" width="10.6640625" style="1"/>
    <col min="18" max="18" width="14" style="1" customWidth="1"/>
    <col min="19" max="20" width="10.6640625" style="1"/>
    <col min="21" max="21" width="14.33203125" style="1" customWidth="1"/>
    <col min="22" max="16384" width="10.6640625" style="1"/>
  </cols>
  <sheetData>
    <row r="1" spans="1:22" s="119" customFormat="1" ht="60" customHeight="1" x14ac:dyDescent="0.25">
      <c r="A1" s="1"/>
      <c r="B1" s="1"/>
      <c r="C1" s="1"/>
      <c r="D1" s="1"/>
      <c r="E1" s="168"/>
      <c r="F1" s="185" t="s">
        <v>42</v>
      </c>
      <c r="G1" s="185"/>
      <c r="H1" s="185"/>
      <c r="I1" s="167"/>
      <c r="J1" s="42"/>
      <c r="L1" s="162"/>
      <c r="N1" s="120"/>
    </row>
    <row r="2" spans="1:22" s="119" customFormat="1" ht="33" customHeight="1" x14ac:dyDescent="0.3">
      <c r="A2" s="1"/>
      <c r="B2" s="4"/>
      <c r="C2" s="1"/>
      <c r="D2" s="3"/>
      <c r="E2" s="1"/>
      <c r="F2" s="137">
        <f ca="1">MONTH(TODAY())</f>
        <v>11</v>
      </c>
      <c r="G2" s="142">
        <f ca="1">YEAR(TODAY())</f>
        <v>2018</v>
      </c>
      <c r="H2" s="137" t="s">
        <v>78</v>
      </c>
      <c r="I2" s="1"/>
      <c r="J2" s="42"/>
      <c r="K2" s="124"/>
    </row>
    <row r="3" spans="1:22" s="119" customFormat="1" ht="24" customHeight="1" thickBot="1" x14ac:dyDescent="0.3">
      <c r="A3" s="1"/>
      <c r="B3" s="1"/>
      <c r="C3" s="1"/>
      <c r="D3" s="3"/>
      <c r="E3" s="1"/>
      <c r="F3" s="1"/>
      <c r="G3" s="34" t="str">
        <f>CONCATENATE(G4,H4)</f>
        <v/>
      </c>
      <c r="H3" s="1"/>
      <c r="I3" s="1"/>
      <c r="J3" s="42"/>
      <c r="K3" s="125"/>
    </row>
    <row r="4" spans="1:22" s="119" customFormat="1" ht="15.75" thickBot="1" x14ac:dyDescent="0.3">
      <c r="A4" s="1"/>
      <c r="B4" s="35" t="s">
        <v>103</v>
      </c>
      <c r="C4" s="1"/>
      <c r="D4" s="3"/>
      <c r="E4" s="107" t="s">
        <v>75</v>
      </c>
      <c r="F4" s="59"/>
      <c r="G4" s="140"/>
      <c r="H4" s="141"/>
      <c r="I4" s="39"/>
      <c r="J4" s="42"/>
      <c r="L4" s="138"/>
      <c r="M4" s="139"/>
      <c r="N4" s="138"/>
    </row>
    <row r="5" spans="1:22" s="119" customFormat="1" ht="15.75" customHeight="1" x14ac:dyDescent="0.25">
      <c r="A5" s="1"/>
      <c r="B5" s="2"/>
      <c r="C5" s="1"/>
      <c r="D5" s="3"/>
      <c r="E5" s="281"/>
      <c r="F5" s="281"/>
      <c r="G5" s="282"/>
      <c r="H5" s="282"/>
      <c r="I5" s="40"/>
      <c r="J5" s="42"/>
    </row>
    <row r="6" spans="1:22" s="119" customFormat="1" ht="15" customHeight="1" x14ac:dyDescent="0.25">
      <c r="A6" s="1"/>
      <c r="B6" s="37"/>
      <c r="C6" s="63"/>
      <c r="D6" s="63"/>
      <c r="E6" s="3"/>
      <c r="F6" s="58" t="s">
        <v>8</v>
      </c>
      <c r="G6" s="283"/>
      <c r="H6" s="283"/>
      <c r="I6" s="16"/>
      <c r="J6" s="42"/>
      <c r="L6" s="126"/>
      <c r="M6" s="126"/>
    </row>
    <row r="7" spans="1:22" s="119" customFormat="1" ht="17.25" customHeight="1" x14ac:dyDescent="0.25">
      <c r="A7" s="1"/>
      <c r="B7" s="38"/>
      <c r="C7" s="38"/>
      <c r="D7" s="3"/>
      <c r="E7" s="3"/>
      <c r="F7" s="58" t="s">
        <v>9</v>
      </c>
      <c r="G7" s="284"/>
      <c r="H7" s="284"/>
      <c r="I7" s="1"/>
      <c r="J7" s="42"/>
      <c r="L7" s="127"/>
      <c r="M7" s="136"/>
      <c r="O7" s="124" t="str">
        <f>D11</f>
        <v xml:space="preserve"> </v>
      </c>
      <c r="P7" s="124"/>
      <c r="Q7" s="128"/>
      <c r="R7" s="129">
        <f>G4</f>
        <v>0</v>
      </c>
      <c r="S7" s="128"/>
      <c r="T7" s="128"/>
    </row>
    <row r="8" spans="1:22" s="119" customFormat="1" ht="18" customHeight="1" x14ac:dyDescent="0.25">
      <c r="A8" s="1"/>
      <c r="B8" s="1"/>
      <c r="C8" s="2"/>
      <c r="D8" s="3"/>
      <c r="E8" s="3"/>
      <c r="F8" s="1"/>
      <c r="G8" s="1"/>
      <c r="H8" s="1"/>
      <c r="I8" s="1"/>
      <c r="J8" s="42"/>
      <c r="L8" s="285" t="s">
        <v>39</v>
      </c>
      <c r="M8" s="285"/>
      <c r="N8" s="285"/>
      <c r="O8" s="266" t="str">
        <f>CONCATENATE(G3,"_",O7,".pdf")</f>
        <v>_ .pdf</v>
      </c>
      <c r="P8" s="266"/>
      <c r="Q8" s="266"/>
      <c r="R8" s="266"/>
      <c r="S8" s="266"/>
      <c r="T8" s="266"/>
      <c r="U8" s="266"/>
      <c r="V8" s="266"/>
    </row>
    <row r="9" spans="1:22" s="119" customFormat="1" ht="21.75" customHeight="1" x14ac:dyDescent="0.25">
      <c r="A9" s="1"/>
      <c r="B9" s="278" t="s">
        <v>40</v>
      </c>
      <c r="C9" s="279"/>
      <c r="D9" s="279" t="s">
        <v>41</v>
      </c>
      <c r="E9" s="279"/>
      <c r="F9" s="19"/>
      <c r="G9" s="20"/>
      <c r="H9" s="21"/>
      <c r="I9" s="72">
        <v>3</v>
      </c>
      <c r="J9" s="42"/>
      <c r="L9" s="121"/>
      <c r="M9" s="121"/>
      <c r="N9" s="121"/>
    </row>
    <row r="10" spans="1:22" s="119" customFormat="1" ht="15" customHeight="1" x14ac:dyDescent="0.25">
      <c r="A10" s="15"/>
      <c r="B10" s="275" t="s">
        <v>29</v>
      </c>
      <c r="C10" s="276"/>
      <c r="D10" s="22" t="s">
        <v>80</v>
      </c>
      <c r="E10" s="23"/>
      <c r="F10" s="277"/>
      <c r="G10" s="277"/>
      <c r="H10" s="24"/>
      <c r="I10" s="73">
        <v>2</v>
      </c>
      <c r="J10" s="42"/>
      <c r="L10" s="122"/>
      <c r="M10" s="122"/>
      <c r="N10" s="123"/>
      <c r="U10" s="280" t="s">
        <v>72</v>
      </c>
      <c r="V10" s="280"/>
    </row>
    <row r="11" spans="1:22" s="119" customFormat="1" ht="15" customHeight="1" x14ac:dyDescent="0.25">
      <c r="A11" s="1"/>
      <c r="B11" s="275" t="s">
        <v>28</v>
      </c>
      <c r="C11" s="276"/>
      <c r="D11" s="22" t="s">
        <v>91</v>
      </c>
      <c r="E11" s="23"/>
      <c r="F11" s="277"/>
      <c r="G11" s="277"/>
      <c r="H11" s="24"/>
      <c r="I11" s="41"/>
      <c r="J11" s="42"/>
      <c r="L11" s="122"/>
      <c r="M11" s="122"/>
      <c r="N11" s="122"/>
      <c r="U11" s="119" t="s">
        <v>73</v>
      </c>
      <c r="V11" s="130">
        <v>0</v>
      </c>
    </row>
    <row r="12" spans="1:22" s="119" customFormat="1" ht="15" customHeight="1" x14ac:dyDescent="0.25">
      <c r="A12" s="15"/>
      <c r="B12" s="275" t="s">
        <v>30</v>
      </c>
      <c r="C12" s="276"/>
      <c r="D12" s="22"/>
      <c r="E12" s="23"/>
      <c r="F12" s="277"/>
      <c r="G12" s="277"/>
      <c r="H12" s="24"/>
      <c r="I12" s="41"/>
      <c r="J12" s="42"/>
      <c r="L12" s="160"/>
      <c r="M12" s="122"/>
      <c r="N12" s="160"/>
      <c r="U12" s="119" t="s">
        <v>69</v>
      </c>
      <c r="V12" s="130">
        <v>5</v>
      </c>
    </row>
    <row r="13" spans="1:22" s="119" customFormat="1" ht="15" customHeight="1" x14ac:dyDescent="0.25">
      <c r="A13" s="15"/>
      <c r="B13" s="275" t="s">
        <v>54</v>
      </c>
      <c r="C13" s="276"/>
      <c r="D13" s="22" t="s">
        <v>91</v>
      </c>
      <c r="E13" s="23"/>
      <c r="F13" s="277"/>
      <c r="G13" s="277"/>
      <c r="H13" s="24"/>
      <c r="I13" s="41"/>
      <c r="J13" s="42"/>
      <c r="L13" s="160"/>
      <c r="M13" s="159"/>
      <c r="U13" s="119" t="s">
        <v>70</v>
      </c>
      <c r="V13" s="130">
        <v>10</v>
      </c>
    </row>
    <row r="14" spans="1:22" s="119" customFormat="1" ht="27" customHeight="1" x14ac:dyDescent="0.25">
      <c r="A14" s="14"/>
      <c r="B14" s="263" t="s">
        <v>48</v>
      </c>
      <c r="C14" s="264"/>
      <c r="D14" s="25"/>
      <c r="E14" s="26"/>
      <c r="F14" s="265"/>
      <c r="G14" s="265"/>
      <c r="H14" s="27"/>
      <c r="I14" s="41"/>
      <c r="J14" s="42"/>
      <c r="L14" s="266" t="str">
        <f>CONCATENATE(L13," ",M13)</f>
        <v xml:space="preserve"> </v>
      </c>
      <c r="M14" s="266"/>
      <c r="N14" s="266"/>
      <c r="U14" s="131" t="s">
        <v>71</v>
      </c>
      <c r="V14" s="132">
        <v>15</v>
      </c>
    </row>
    <row r="15" spans="1:22" s="119" customFormat="1" ht="38.25" customHeight="1" x14ac:dyDescent="0.25">
      <c r="A15" s="1"/>
      <c r="B15" s="1"/>
      <c r="C15" s="46"/>
      <c r="D15" s="34" t="s">
        <v>73</v>
      </c>
      <c r="E15" s="104" t="s">
        <v>74</v>
      </c>
      <c r="F15" s="34">
        <v>10</v>
      </c>
      <c r="G15" s="105">
        <v>75</v>
      </c>
      <c r="H15" s="3"/>
      <c r="I15" s="3"/>
      <c r="J15" s="42"/>
      <c r="L15" s="160"/>
      <c r="M15" s="267"/>
      <c r="N15" s="267"/>
    </row>
    <row r="16" spans="1:22" s="119" customFormat="1" ht="16.5" customHeight="1" x14ac:dyDescent="0.25">
      <c r="A16" s="1"/>
      <c r="B16" s="1"/>
      <c r="C16" s="74" t="s">
        <v>19</v>
      </c>
      <c r="D16" s="30" t="s">
        <v>20</v>
      </c>
      <c r="E16" s="118" t="s">
        <v>18</v>
      </c>
      <c r="F16" s="106" t="s">
        <v>21</v>
      </c>
      <c r="G16" s="33" t="s">
        <v>22</v>
      </c>
      <c r="H16" s="8"/>
      <c r="I16" s="8"/>
      <c r="J16" s="42"/>
      <c r="L16" s="160"/>
      <c r="M16" s="267"/>
      <c r="N16" s="267"/>
    </row>
    <row r="17" spans="1:22" s="119" customFormat="1" ht="16.5" customHeight="1" x14ac:dyDescent="0.25">
      <c r="A17" s="1"/>
      <c r="B17" s="1"/>
      <c r="C17" s="74"/>
      <c r="D17" s="30"/>
      <c r="E17" s="31"/>
      <c r="F17" s="32"/>
      <c r="G17" s="33"/>
      <c r="H17" s="8"/>
      <c r="I17" s="8"/>
      <c r="J17" s="42"/>
      <c r="K17" s="268" t="s">
        <v>66</v>
      </c>
      <c r="L17" s="268"/>
      <c r="M17" s="268"/>
      <c r="N17" s="268"/>
      <c r="O17" s="268"/>
      <c r="P17" s="268"/>
      <c r="Q17" s="268"/>
      <c r="R17" s="268"/>
      <c r="S17" s="268"/>
    </row>
    <row r="18" spans="1:22" ht="15" customHeight="1" x14ac:dyDescent="0.25">
      <c r="A18" s="1" t="str">
        <f>""</f>
        <v/>
      </c>
      <c r="C18" s="10" t="s">
        <v>34</v>
      </c>
      <c r="D18" s="50"/>
      <c r="E18" s="48"/>
      <c r="F18" s="48"/>
      <c r="G18" s="55">
        <f>SUBTOTAL(109,Tableau2481011[TOTAL])</f>
        <v>0</v>
      </c>
      <c r="H18" s="47"/>
      <c r="I18" s="9"/>
      <c r="J18" s="42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</row>
    <row r="19" spans="1:22" ht="21" customHeight="1" x14ac:dyDescent="0.25">
      <c r="C19" s="46"/>
      <c r="D19" s="52"/>
      <c r="E19" s="53"/>
      <c r="F19" s="161" t="s">
        <v>35</v>
      </c>
      <c r="G19" s="93" t="str">
        <f>IF(Tableau2481011[[#Totals],[TOTAL]]&gt;=G15,F15/100,"")</f>
        <v/>
      </c>
      <c r="H19" s="97"/>
      <c r="I19" s="98"/>
      <c r="J19" s="42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</row>
    <row r="20" spans="1:22" ht="21" customHeight="1" thickBot="1" x14ac:dyDescent="0.3">
      <c r="C20" s="46"/>
      <c r="D20" s="269" t="s">
        <v>65</v>
      </c>
      <c r="E20" s="269"/>
      <c r="F20" s="94" t="str">
        <f>D15</f>
        <v>AUCUN</v>
      </c>
      <c r="G20" s="96">
        <f>IF(F20&gt;1,VLOOKUP(F20,U11:V15,2,0),"")</f>
        <v>0</v>
      </c>
      <c r="H20" s="49"/>
      <c r="I20" s="11"/>
      <c r="J20" s="42"/>
      <c r="K20" s="100"/>
      <c r="L20" s="101"/>
      <c r="M20" s="102"/>
      <c r="N20" s="270"/>
      <c r="O20" s="270"/>
      <c r="P20" s="270"/>
      <c r="Q20" s="99"/>
      <c r="R20" s="100"/>
      <c r="S20" s="100"/>
      <c r="T20" s="100"/>
      <c r="U20" s="100"/>
      <c r="V20" s="100"/>
    </row>
    <row r="21" spans="1:22" ht="21" customHeight="1" thickTop="1" x14ac:dyDescent="0.25">
      <c r="C21" s="46"/>
      <c r="D21" s="269" t="s">
        <v>37</v>
      </c>
      <c r="E21" s="269"/>
      <c r="F21" s="269"/>
      <c r="G21" s="95">
        <f>IF(Tableau2481011[[#Totals],[TOTAL]]&gt;=G15,Tableau2481011[[#Totals],[TOTAL]]-Tableau2481011[[#Totals],[TOTAL]]*G19-G20,Tableau2481011[[#Totals],[TOTAL]])</f>
        <v>0</v>
      </c>
      <c r="H21" s="46"/>
      <c r="I21" s="1"/>
      <c r="J21" s="42"/>
      <c r="K21" s="100"/>
      <c r="L21" s="100"/>
      <c r="M21" s="99"/>
      <c r="N21" s="100"/>
      <c r="O21" s="100"/>
      <c r="P21" s="100"/>
      <c r="Q21" s="100"/>
      <c r="R21" s="100"/>
      <c r="S21" s="100"/>
      <c r="T21" s="100"/>
      <c r="U21" s="100"/>
      <c r="V21" s="100"/>
    </row>
    <row r="22" spans="1:22" ht="21" customHeight="1" thickBot="1" x14ac:dyDescent="0.3">
      <c r="C22" s="46"/>
      <c r="D22" s="52"/>
      <c r="E22" s="269" t="s">
        <v>33</v>
      </c>
      <c r="F22" s="271"/>
      <c r="G22" s="56">
        <v>0</v>
      </c>
      <c r="H22" s="46"/>
      <c r="I22" s="1"/>
      <c r="J22" s="42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</row>
    <row r="23" spans="1:22" ht="21" customHeight="1" thickBot="1" x14ac:dyDescent="0.3">
      <c r="C23" s="46"/>
      <c r="D23" s="52"/>
      <c r="E23" s="53"/>
      <c r="F23" s="57" t="s">
        <v>23</v>
      </c>
      <c r="G23" s="54">
        <f>G21+G22</f>
        <v>0</v>
      </c>
      <c r="H23" s="46"/>
      <c r="I23" s="1"/>
      <c r="J23" s="42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</row>
    <row r="24" spans="1:22" ht="30" customHeight="1" x14ac:dyDescent="0.25">
      <c r="C24" s="46"/>
      <c r="D24" s="51"/>
      <c r="J24" s="42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</row>
    <row r="25" spans="1:22" ht="14.25" customHeight="1" x14ac:dyDescent="0.25">
      <c r="C25" s="46"/>
      <c r="D25" s="51"/>
      <c r="J25" s="42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</row>
    <row r="26" spans="1:22" ht="14.25" customHeight="1" x14ac:dyDescent="0.25">
      <c r="C26" s="46"/>
      <c r="D26" s="51"/>
      <c r="J26" s="42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</row>
    <row r="27" spans="1:22" ht="14.25" customHeight="1" x14ac:dyDescent="0.25">
      <c r="C27" s="46"/>
      <c r="D27" s="51"/>
      <c r="J27" s="42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</row>
    <row r="28" spans="1:22" ht="14.25" customHeight="1" x14ac:dyDescent="0.25">
      <c r="C28" s="44" t="s">
        <v>38</v>
      </c>
      <c r="D28" s="15"/>
      <c r="E28" s="15"/>
      <c r="F28" s="15"/>
      <c r="G28" s="1"/>
      <c r="J28" s="42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</row>
    <row r="29" spans="1:22" ht="30" customHeight="1" x14ac:dyDescent="0.25">
      <c r="C29" s="272" t="s">
        <v>76</v>
      </c>
      <c r="D29" s="273"/>
      <c r="E29" s="273"/>
      <c r="F29" s="273"/>
      <c r="G29" s="274"/>
      <c r="J29" s="42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</row>
    <row r="30" spans="1:22" s="37" customFormat="1" ht="15" customHeight="1" x14ac:dyDescent="0.25">
      <c r="C30" s="260"/>
      <c r="D30" s="261"/>
      <c r="E30" s="261"/>
      <c r="F30" s="261"/>
      <c r="G30" s="262"/>
      <c r="H30" s="61"/>
      <c r="I30" s="61"/>
      <c r="J30" s="62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</row>
    <row r="31" spans="1:22" s="37" customFormat="1" ht="15" customHeight="1" x14ac:dyDescent="0.25">
      <c r="C31" s="164"/>
      <c r="D31" s="165"/>
      <c r="E31" s="165"/>
      <c r="F31" s="165"/>
      <c r="G31" s="166"/>
      <c r="H31" s="61"/>
      <c r="I31" s="61"/>
      <c r="J31" s="62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</row>
    <row r="32" spans="1:22" s="37" customFormat="1" ht="15" customHeight="1" x14ac:dyDescent="0.25">
      <c r="C32" s="164"/>
      <c r="D32" s="165"/>
      <c r="E32" s="165"/>
      <c r="F32" s="165"/>
      <c r="G32" s="166"/>
      <c r="H32" s="61"/>
      <c r="I32" s="61"/>
      <c r="J32" s="62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</row>
    <row r="33" spans="1:22" s="37" customFormat="1" ht="15" customHeight="1" x14ac:dyDescent="0.25">
      <c r="C33" s="252"/>
      <c r="D33" s="253"/>
      <c r="E33" s="253"/>
      <c r="F33" s="253"/>
      <c r="G33" s="254"/>
      <c r="H33" s="61"/>
      <c r="I33" s="61"/>
      <c r="J33" s="62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</row>
    <row r="34" spans="1:22" s="37" customFormat="1" ht="15" customHeight="1" x14ac:dyDescent="0.25">
      <c r="C34" s="252"/>
      <c r="D34" s="253"/>
      <c r="E34" s="253"/>
      <c r="F34" s="253"/>
      <c r="G34" s="254"/>
      <c r="H34" s="61"/>
      <c r="I34" s="61"/>
      <c r="J34" s="62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</row>
    <row r="35" spans="1:22" s="37" customFormat="1" ht="15" customHeight="1" x14ac:dyDescent="0.25">
      <c r="C35" s="255"/>
      <c r="D35" s="256"/>
      <c r="E35" s="256"/>
      <c r="F35" s="256"/>
      <c r="G35" s="257"/>
      <c r="H35" s="61"/>
      <c r="I35" s="61"/>
      <c r="J35" s="62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</row>
    <row r="36" spans="1:22" s="37" customFormat="1" ht="15" customHeight="1" x14ac:dyDescent="0.25">
      <c r="C36" s="45"/>
      <c r="D36" s="258" t="s">
        <v>10</v>
      </c>
      <c r="E36" s="258"/>
      <c r="F36" s="258"/>
      <c r="G36" s="43"/>
      <c r="H36" s="61"/>
      <c r="I36" s="61"/>
      <c r="J36" s="62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</row>
    <row r="37" spans="1:22" ht="30" customHeight="1" x14ac:dyDescent="0.25">
      <c r="D37" s="1"/>
      <c r="E37" s="1"/>
      <c r="F37" s="1"/>
      <c r="G37" s="1"/>
      <c r="J37" s="42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</row>
    <row r="38" spans="1:22" ht="30" customHeight="1" x14ac:dyDescent="0.25">
      <c r="D38" s="1"/>
      <c r="E38" s="1"/>
      <c r="F38" s="1"/>
      <c r="G38" s="1"/>
      <c r="J38" s="42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</row>
    <row r="39" spans="1:22" ht="30" customHeight="1" x14ac:dyDescent="0.25">
      <c r="D39" s="1"/>
      <c r="E39" s="1"/>
      <c r="F39" s="1"/>
      <c r="G39" s="1"/>
      <c r="J39" s="42"/>
    </row>
    <row r="40" spans="1:22" ht="30" customHeight="1" x14ac:dyDescent="0.25">
      <c r="D40" s="1"/>
      <c r="E40" s="1"/>
      <c r="F40" s="1"/>
      <c r="G40" s="1"/>
      <c r="J40" s="42"/>
    </row>
    <row r="41" spans="1:22" ht="30" customHeight="1" x14ac:dyDescent="0.25">
      <c r="D41" s="1"/>
      <c r="E41" s="1"/>
      <c r="F41" s="1"/>
      <c r="G41" s="1"/>
      <c r="J41" s="42"/>
    </row>
    <row r="42" spans="1:22" ht="30" customHeight="1" x14ac:dyDescent="0.25">
      <c r="C42" s="45"/>
      <c r="D42" s="1"/>
      <c r="E42" s="1"/>
      <c r="F42" s="1"/>
      <c r="G42" s="43"/>
      <c r="J42" s="42"/>
    </row>
    <row r="43" spans="1:22" ht="30" customHeight="1" x14ac:dyDescent="0.25">
      <c r="D43" s="1"/>
      <c r="E43" s="1"/>
      <c r="F43" s="1"/>
      <c r="G43" s="1"/>
      <c r="J43" s="42"/>
    </row>
    <row r="44" spans="1:22" ht="30" customHeight="1" x14ac:dyDescent="0.25">
      <c r="C44" s="60"/>
      <c r="D44" s="259"/>
      <c r="E44" s="259"/>
      <c r="F44" s="259"/>
      <c r="G44" s="259"/>
      <c r="H44" s="1"/>
      <c r="I44" s="1"/>
      <c r="J44" s="42"/>
    </row>
    <row r="45" spans="1:22" ht="21.75" customHeight="1" x14ac:dyDescent="0.25">
      <c r="A45" s="60"/>
      <c r="B45" s="60"/>
      <c r="H45" s="163"/>
      <c r="I45" s="163"/>
      <c r="J45" s="42"/>
    </row>
    <row r="46" spans="1:22" ht="30" customHeight="1" x14ac:dyDescent="0.25">
      <c r="J46" s="42"/>
    </row>
    <row r="47" spans="1:22" ht="30" customHeight="1" x14ac:dyDescent="0.25">
      <c r="J47" s="42"/>
    </row>
    <row r="48" spans="1:22" ht="30" customHeight="1" x14ac:dyDescent="0.25">
      <c r="J48" s="42"/>
    </row>
    <row r="49" spans="10:10" ht="30" customHeight="1" x14ac:dyDescent="0.25">
      <c r="J49" s="42"/>
    </row>
    <row r="50" spans="10:10" ht="30" customHeight="1" x14ac:dyDescent="0.25">
      <c r="J50" s="42"/>
    </row>
    <row r="51" spans="10:10" ht="30" customHeight="1" x14ac:dyDescent="0.25">
      <c r="J51" s="42"/>
    </row>
    <row r="52" spans="10:10" ht="30" customHeight="1" x14ac:dyDescent="0.25">
      <c r="J52" s="42"/>
    </row>
    <row r="53" spans="10:10" ht="30" customHeight="1" x14ac:dyDescent="0.25">
      <c r="J53" s="42"/>
    </row>
    <row r="54" spans="10:10" ht="30" customHeight="1" x14ac:dyDescent="0.25">
      <c r="J54" s="42"/>
    </row>
    <row r="55" spans="10:10" ht="30" customHeight="1" x14ac:dyDescent="0.25">
      <c r="J55" s="42"/>
    </row>
    <row r="56" spans="10:10" ht="30" customHeight="1" x14ac:dyDescent="0.25">
      <c r="J56" s="42"/>
    </row>
  </sheetData>
  <mergeCells count="34">
    <mergeCell ref="E5:F5"/>
    <mergeCell ref="G5:H5"/>
    <mergeCell ref="G6:H6"/>
    <mergeCell ref="G7:H7"/>
    <mergeCell ref="O8:V8"/>
    <mergeCell ref="L8:N8"/>
    <mergeCell ref="B9:C9"/>
    <mergeCell ref="D9:E9"/>
    <mergeCell ref="B10:C10"/>
    <mergeCell ref="F10:G10"/>
    <mergeCell ref="U10:V10"/>
    <mergeCell ref="B11:C11"/>
    <mergeCell ref="F11:G11"/>
    <mergeCell ref="B12:C12"/>
    <mergeCell ref="F12:G12"/>
    <mergeCell ref="B13:C13"/>
    <mergeCell ref="F13:G13"/>
    <mergeCell ref="C30:G30"/>
    <mergeCell ref="B14:C14"/>
    <mergeCell ref="F14:G14"/>
    <mergeCell ref="L14:N14"/>
    <mergeCell ref="M15:N15"/>
    <mergeCell ref="M16:N16"/>
    <mergeCell ref="K17:S17"/>
    <mergeCell ref="D20:E20"/>
    <mergeCell ref="N20:P20"/>
    <mergeCell ref="D21:F21"/>
    <mergeCell ref="E22:F22"/>
    <mergeCell ref="C29:G29"/>
    <mergeCell ref="C33:G33"/>
    <mergeCell ref="C34:G34"/>
    <mergeCell ref="C35:G35"/>
    <mergeCell ref="D36:F36"/>
    <mergeCell ref="D44:G44"/>
  </mergeCells>
  <conditionalFormatting sqref="D10:G14">
    <cfRule type="cellIs" dxfId="91" priority="1" operator="equal">
      <formula>0</formula>
    </cfRule>
  </conditionalFormatting>
  <dataValidations count="1">
    <dataValidation allowBlank="1" showInputMessage="1" showErrorMessage="1" prompt="Créez une facture avec frais financiers dans cette feuille de calcul. Entrez le client, les détails d’expédition, les descriptions et les montants. Le Total dû est calculé automatiquement" sqref="A1 C1"/>
  </dataValidations>
  <printOptions horizontalCentered="1"/>
  <pageMargins left="0.39370078740157483" right="0.39370078740157483" top="0.39370078740157483" bottom="0.39370078740157483" header="0.23622047244094491" footer="0.23622047244094491"/>
  <pageSetup paperSize="9" scale="80" fitToHeight="0" orientation="portrait" horizontalDpi="4294967293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5"/>
    <pageSetUpPr fitToPage="1"/>
  </sheetPr>
  <dimension ref="A1:V66"/>
  <sheetViews>
    <sheetView showGridLines="0" zoomScaleNormal="100" workbookViewId="0">
      <selection activeCell="B4" sqref="B4"/>
    </sheetView>
  </sheetViews>
  <sheetFormatPr baseColWidth="10" defaultColWidth="10.6640625" defaultRowHeight="30" customHeight="1" x14ac:dyDescent="0.25"/>
  <cols>
    <col min="1" max="1" width="6.5" style="1" customWidth="1"/>
    <col min="2" max="2" width="5.83203125" style="1" customWidth="1"/>
    <col min="3" max="3" width="14.5" style="1" customWidth="1"/>
    <col min="4" max="4" width="55.83203125" style="3" customWidth="1"/>
    <col min="5" max="5" width="10" style="3" customWidth="1"/>
    <col min="6" max="6" width="12.1640625" style="3" customWidth="1"/>
    <col min="7" max="7" width="15.6640625" style="3" customWidth="1"/>
    <col min="8" max="8" width="3.5" style="3" customWidth="1"/>
    <col min="9" max="9" width="5.83203125" style="3" customWidth="1"/>
    <col min="10" max="10" width="2.5" style="1" customWidth="1"/>
    <col min="11" max="11" width="3.5" style="1" customWidth="1"/>
    <col min="12" max="12" width="9.5" style="1" customWidth="1"/>
    <col min="13" max="13" width="12.5" style="1" bestFit="1" customWidth="1"/>
    <col min="14" max="14" width="13.83203125" style="1" customWidth="1"/>
    <col min="15" max="15" width="3.1640625" style="1" customWidth="1"/>
    <col min="16" max="16" width="10.6640625" style="1" customWidth="1"/>
    <col min="17" max="17" width="10.6640625" style="1"/>
    <col min="18" max="18" width="14" style="1" customWidth="1"/>
    <col min="19" max="20" width="10.6640625" style="1"/>
    <col min="21" max="21" width="14.33203125" style="1" customWidth="1"/>
    <col min="22" max="16384" width="10.6640625" style="1"/>
  </cols>
  <sheetData>
    <row r="1" spans="1:22" s="119" customFormat="1" ht="60" customHeight="1" x14ac:dyDescent="0.25">
      <c r="A1" s="1"/>
      <c r="B1" s="1"/>
      <c r="C1" s="1"/>
      <c r="D1" s="1"/>
      <c r="E1" s="168"/>
      <c r="F1" s="185" t="s">
        <v>42</v>
      </c>
      <c r="G1" s="185"/>
      <c r="H1" s="185"/>
      <c r="I1" s="167"/>
      <c r="J1" s="42"/>
      <c r="L1" s="162"/>
      <c r="N1" s="120"/>
    </row>
    <row r="2" spans="1:22" s="119" customFormat="1" ht="33" customHeight="1" x14ac:dyDescent="0.3">
      <c r="A2" s="1"/>
      <c r="B2" s="4"/>
      <c r="C2" s="1"/>
      <c r="D2" s="3"/>
      <c r="E2" s="1"/>
      <c r="F2" s="137">
        <f ca="1">MONTH(TODAY())</f>
        <v>11</v>
      </c>
      <c r="G2" s="142">
        <f ca="1">YEAR(TODAY())</f>
        <v>2018</v>
      </c>
      <c r="H2" s="137" t="s">
        <v>78</v>
      </c>
      <c r="I2" s="1"/>
      <c r="J2" s="42"/>
      <c r="K2" s="124"/>
    </row>
    <row r="3" spans="1:22" s="119" customFormat="1" ht="24" customHeight="1" thickBot="1" x14ac:dyDescent="0.3">
      <c r="A3" s="1"/>
      <c r="B3" s="1"/>
      <c r="C3" s="1"/>
      <c r="D3" s="3"/>
      <c r="E3" s="1"/>
      <c r="F3" s="1"/>
      <c r="G3" s="34" t="str">
        <f>CONCATENATE(G4,H4)</f>
        <v>1118C001</v>
      </c>
      <c r="H3" s="1"/>
      <c r="I3" s="1"/>
      <c r="J3" s="42"/>
      <c r="K3" s="125"/>
    </row>
    <row r="4" spans="1:22" s="119" customFormat="1" ht="15.75" thickBot="1" x14ac:dyDescent="0.3">
      <c r="A4" s="1"/>
      <c r="B4" s="35" t="s">
        <v>103</v>
      </c>
      <c r="C4" s="1"/>
      <c r="D4" s="3"/>
      <c r="E4" s="107" t="s">
        <v>75</v>
      </c>
      <c r="F4" s="59"/>
      <c r="G4" s="195" t="s">
        <v>95</v>
      </c>
      <c r="H4" s="206"/>
      <c r="I4" s="39"/>
      <c r="J4" s="42"/>
      <c r="L4" s="138"/>
      <c r="M4" s="139"/>
      <c r="N4" s="138"/>
    </row>
    <row r="5" spans="1:22" s="119" customFormat="1" ht="15.75" customHeight="1" x14ac:dyDescent="0.25">
      <c r="A5" s="1"/>
      <c r="B5" s="2"/>
      <c r="C5" s="1"/>
      <c r="D5" s="3"/>
      <c r="E5" s="281"/>
      <c r="F5" s="281"/>
      <c r="G5" s="290"/>
      <c r="H5" s="290"/>
      <c r="I5" s="40"/>
      <c r="J5" s="42"/>
    </row>
    <row r="6" spans="1:22" s="119" customFormat="1" ht="15" customHeight="1" x14ac:dyDescent="0.25">
      <c r="A6" s="1"/>
      <c r="B6" s="37"/>
      <c r="C6" s="63"/>
      <c r="D6" s="63"/>
      <c r="E6" s="3"/>
      <c r="F6" s="58" t="s">
        <v>8</v>
      </c>
      <c r="G6" s="291"/>
      <c r="H6" s="291"/>
      <c r="I6" s="16"/>
      <c r="J6" s="42"/>
      <c r="L6" s="126"/>
      <c r="M6" s="126"/>
    </row>
    <row r="7" spans="1:22" s="119" customFormat="1" ht="17.25" customHeight="1" x14ac:dyDescent="0.25">
      <c r="A7" s="1"/>
      <c r="B7" s="38"/>
      <c r="C7" s="38"/>
      <c r="D7" s="3"/>
      <c r="E7" s="3"/>
      <c r="F7" s="58" t="s">
        <v>9</v>
      </c>
      <c r="G7" s="292" t="s">
        <v>68</v>
      </c>
      <c r="H7" s="292"/>
      <c r="I7" s="1"/>
      <c r="J7" s="42"/>
      <c r="L7" s="127"/>
      <c r="M7" s="136"/>
      <c r="O7" s="124" t="str">
        <f>D11</f>
        <v>BOULANGER Isabelle</v>
      </c>
      <c r="P7" s="124"/>
      <c r="Q7" s="128"/>
      <c r="R7" s="129" t="str">
        <f>G4</f>
        <v>1118C001</v>
      </c>
      <c r="S7" s="128"/>
      <c r="T7" s="128"/>
    </row>
    <row r="8" spans="1:22" s="119" customFormat="1" ht="18" customHeight="1" x14ac:dyDescent="0.25">
      <c r="A8" s="1"/>
      <c r="B8" s="1"/>
      <c r="C8" s="2"/>
      <c r="D8" s="3"/>
      <c r="E8" s="3"/>
      <c r="F8" s="1"/>
      <c r="G8" s="1"/>
      <c r="H8" s="1"/>
      <c r="I8" s="1"/>
      <c r="J8" s="42"/>
      <c r="L8" s="285" t="s">
        <v>39</v>
      </c>
      <c r="M8" s="285"/>
      <c r="N8" s="285"/>
      <c r="O8" s="266" t="str">
        <f>CONCATENATE(G3,"_",O7,".pdf")</f>
        <v>1118C001_BOULANGER Isabelle.pdf</v>
      </c>
      <c r="P8" s="266"/>
      <c r="Q8" s="266"/>
      <c r="R8" s="266"/>
      <c r="S8" s="266"/>
      <c r="T8" s="266"/>
      <c r="U8" s="266"/>
      <c r="V8" s="266"/>
    </row>
    <row r="9" spans="1:22" s="119" customFormat="1" ht="21.75" customHeight="1" x14ac:dyDescent="0.25">
      <c r="A9" s="1"/>
      <c r="B9" s="278" t="s">
        <v>40</v>
      </c>
      <c r="C9" s="279"/>
      <c r="D9" s="279" t="s">
        <v>41</v>
      </c>
      <c r="E9" s="279"/>
      <c r="F9" s="19"/>
      <c r="G9" s="20"/>
      <c r="H9" s="21"/>
      <c r="I9" s="72">
        <v>3</v>
      </c>
      <c r="J9" s="42"/>
      <c r="L9" s="121"/>
      <c r="M9" s="121"/>
      <c r="N9" s="121"/>
    </row>
    <row r="10" spans="1:22" s="119" customFormat="1" ht="15" customHeight="1" x14ac:dyDescent="0.25">
      <c r="A10" s="15"/>
      <c r="B10" s="288" t="s">
        <v>29</v>
      </c>
      <c r="C10" s="289"/>
      <c r="D10" s="22" t="s">
        <v>80</v>
      </c>
      <c r="E10" s="186"/>
      <c r="F10" s="277"/>
      <c r="G10" s="277"/>
      <c r="H10" s="24"/>
      <c r="I10" s="73">
        <v>2</v>
      </c>
      <c r="J10" s="42"/>
      <c r="L10" s="122"/>
      <c r="M10" s="122"/>
      <c r="N10" s="123"/>
      <c r="U10" s="280" t="s">
        <v>72</v>
      </c>
      <c r="V10" s="280"/>
    </row>
    <row r="11" spans="1:22" s="119" customFormat="1" ht="15" customHeight="1" x14ac:dyDescent="0.25">
      <c r="A11" s="1"/>
      <c r="B11" s="288" t="s">
        <v>28</v>
      </c>
      <c r="C11" s="289"/>
      <c r="D11" s="22" t="s">
        <v>93</v>
      </c>
      <c r="E11" s="187" t="s">
        <v>31</v>
      </c>
      <c r="F11" s="277"/>
      <c r="G11" s="277"/>
      <c r="H11" s="24"/>
      <c r="I11" s="41"/>
      <c r="J11" s="42"/>
      <c r="L11" s="122"/>
      <c r="M11" s="122"/>
      <c r="N11" s="122"/>
      <c r="U11" s="119" t="s">
        <v>73</v>
      </c>
      <c r="V11" s="130">
        <v>0</v>
      </c>
    </row>
    <row r="12" spans="1:22" s="119" customFormat="1" ht="15" customHeight="1" x14ac:dyDescent="0.25">
      <c r="A12" s="15"/>
      <c r="B12" s="288" t="s">
        <v>30</v>
      </c>
      <c r="C12" s="289"/>
      <c r="D12" s="22" t="s">
        <v>44</v>
      </c>
      <c r="E12" s="187"/>
      <c r="F12" s="277"/>
      <c r="G12" s="277"/>
      <c r="H12" s="24"/>
      <c r="I12" s="41"/>
      <c r="J12" s="42"/>
      <c r="L12" s="160"/>
      <c r="M12" s="122"/>
      <c r="N12" s="160"/>
      <c r="U12" s="119" t="s">
        <v>69</v>
      </c>
      <c r="V12" s="130">
        <v>5</v>
      </c>
    </row>
    <row r="13" spans="1:22" s="119" customFormat="1" ht="15" customHeight="1" x14ac:dyDescent="0.25">
      <c r="A13" s="15"/>
      <c r="B13" s="288" t="s">
        <v>54</v>
      </c>
      <c r="C13" s="289"/>
      <c r="D13" s="22" t="s">
        <v>94</v>
      </c>
      <c r="E13" s="187" t="s">
        <v>91</v>
      </c>
      <c r="F13" s="277"/>
      <c r="G13" s="277"/>
      <c r="H13" s="24"/>
      <c r="I13" s="41"/>
      <c r="J13" s="42"/>
      <c r="L13" s="160"/>
      <c r="M13" s="159"/>
      <c r="U13" s="119" t="s">
        <v>70</v>
      </c>
      <c r="V13" s="130">
        <v>10</v>
      </c>
    </row>
    <row r="14" spans="1:22" s="119" customFormat="1" ht="27" customHeight="1" x14ac:dyDescent="0.25">
      <c r="A14" s="14"/>
      <c r="B14" s="286" t="s">
        <v>48</v>
      </c>
      <c r="C14" s="287"/>
      <c r="D14" s="25" t="s">
        <v>27</v>
      </c>
      <c r="E14" s="188"/>
      <c r="F14" s="265"/>
      <c r="G14" s="265"/>
      <c r="H14" s="27"/>
      <c r="I14" s="41"/>
      <c r="J14" s="42"/>
      <c r="L14" s="266" t="str">
        <f>CONCATENATE(L13," ",M13)</f>
        <v xml:space="preserve"> </v>
      </c>
      <c r="M14" s="266"/>
      <c r="N14" s="266"/>
      <c r="U14" s="131" t="s">
        <v>71</v>
      </c>
      <c r="V14" s="132">
        <v>15</v>
      </c>
    </row>
    <row r="15" spans="1:22" s="119" customFormat="1" ht="38.25" customHeight="1" x14ac:dyDescent="0.25">
      <c r="A15" s="1"/>
      <c r="B15" s="1"/>
      <c r="C15" s="46"/>
      <c r="D15" s="34" t="s">
        <v>73</v>
      </c>
      <c r="E15" s="104" t="s">
        <v>74</v>
      </c>
      <c r="F15" s="34">
        <v>10</v>
      </c>
      <c r="G15" s="105">
        <v>75</v>
      </c>
      <c r="H15" s="3"/>
      <c r="I15" s="3"/>
      <c r="J15" s="42"/>
      <c r="L15" s="160"/>
      <c r="M15" s="267"/>
      <c r="N15" s="267"/>
    </row>
    <row r="16" spans="1:22" s="119" customFormat="1" ht="16.5" customHeight="1" x14ac:dyDescent="0.25">
      <c r="A16" s="1"/>
      <c r="B16" s="1"/>
      <c r="C16" s="176" t="s">
        <v>19</v>
      </c>
      <c r="D16" s="173" t="s">
        <v>20</v>
      </c>
      <c r="E16" s="171" t="s">
        <v>21</v>
      </c>
      <c r="F16" s="172" t="s">
        <v>18</v>
      </c>
      <c r="G16" s="175" t="s">
        <v>22</v>
      </c>
      <c r="H16" s="8"/>
      <c r="I16" s="81" t="s">
        <v>63</v>
      </c>
      <c r="J16" s="42"/>
      <c r="L16" s="160"/>
      <c r="M16" s="267"/>
      <c r="N16" s="267"/>
    </row>
    <row r="17" spans="1:22" s="119" customFormat="1" ht="16.5" customHeight="1" x14ac:dyDescent="0.25">
      <c r="A17" s="1"/>
      <c r="B17" s="1"/>
      <c r="C17" s="176"/>
      <c r="D17" s="173"/>
      <c r="E17" s="171"/>
      <c r="F17" s="172"/>
      <c r="G17" s="175"/>
      <c r="H17" s="8"/>
      <c r="I17" s="81"/>
      <c r="J17" s="42"/>
      <c r="L17" s="184"/>
      <c r="M17" s="184"/>
      <c r="N17" s="184"/>
    </row>
    <row r="18" spans="1:22" s="119" customFormat="1" ht="16.5" customHeight="1" x14ac:dyDescent="0.25">
      <c r="A18" s="1"/>
      <c r="B18" s="1"/>
      <c r="C18" s="203" t="s">
        <v>34</v>
      </c>
      <c r="D18" s="177"/>
      <c r="E18" s="177"/>
      <c r="F18" s="177"/>
      <c r="G18" s="189">
        <f>SUBTOTAL(109,Tableau121412[TOTAL])</f>
        <v>0</v>
      </c>
      <c r="H18" s="8"/>
      <c r="I18" s="81"/>
      <c r="J18" s="42"/>
      <c r="L18" s="184"/>
      <c r="M18" s="184"/>
      <c r="N18" s="184"/>
    </row>
    <row r="19" spans="1:22" s="119" customFormat="1" ht="16.5" customHeight="1" x14ac:dyDescent="0.25">
      <c r="A19" s="1"/>
      <c r="B19" s="1"/>
      <c r="C19" s="46"/>
      <c r="D19" s="178"/>
      <c r="E19" s="179"/>
      <c r="F19" s="169" t="s">
        <v>35</v>
      </c>
      <c r="G19" s="190" t="e">
        <f>IF(COMMANDE!#REF!&gt;=G15,F15/100,"")</f>
        <v>#REF!</v>
      </c>
      <c r="H19" s="8"/>
      <c r="I19" s="81"/>
      <c r="J19" s="42"/>
      <c r="L19" s="183"/>
      <c r="M19" s="183"/>
      <c r="N19" s="183"/>
    </row>
    <row r="20" spans="1:22" s="119" customFormat="1" ht="16.5" customHeight="1" thickBot="1" x14ac:dyDescent="0.3">
      <c r="A20" s="1"/>
      <c r="B20" s="1"/>
      <c r="C20" s="46"/>
      <c r="D20" s="269" t="s">
        <v>65</v>
      </c>
      <c r="E20" s="269"/>
      <c r="F20" s="94" t="str">
        <f>D15</f>
        <v>AUCUN</v>
      </c>
      <c r="G20" s="191">
        <f>IF(F20&gt;1,VLOOKUP(F20,U11:V15,2,0),"")</f>
        <v>0</v>
      </c>
      <c r="H20" s="8"/>
      <c r="I20" s="81"/>
      <c r="J20" s="42"/>
      <c r="L20" s="183"/>
      <c r="M20" s="183"/>
      <c r="N20" s="183"/>
    </row>
    <row r="21" spans="1:22" s="119" customFormat="1" ht="16.5" customHeight="1" thickTop="1" x14ac:dyDescent="0.25">
      <c r="A21" s="1"/>
      <c r="B21" s="1"/>
      <c r="C21" s="46"/>
      <c r="D21" s="269" t="s">
        <v>37</v>
      </c>
      <c r="E21" s="269"/>
      <c r="F21" s="269"/>
      <c r="G21" s="192" t="e">
        <f>IF(COMMANDE!#REF!&gt;=G15,COMMANDE!#REF!-COMMANDE!#REF!*G19-G20,COMMANDE!#REF!)</f>
        <v>#REF!</v>
      </c>
      <c r="H21" s="8"/>
      <c r="I21" s="81"/>
      <c r="J21" s="42"/>
      <c r="L21" s="183"/>
      <c r="M21" s="183"/>
      <c r="N21" s="183"/>
    </row>
    <row r="22" spans="1:22" s="119" customFormat="1" ht="16.5" customHeight="1" thickBot="1" x14ac:dyDescent="0.3">
      <c r="A22" s="1"/>
      <c r="B22" s="1"/>
      <c r="C22" s="46"/>
      <c r="D22" s="178"/>
      <c r="E22" s="269" t="s">
        <v>33</v>
      </c>
      <c r="F22" s="271"/>
      <c r="G22" s="193">
        <v>0</v>
      </c>
      <c r="H22" s="8"/>
      <c r="I22" s="81"/>
      <c r="J22" s="42"/>
      <c r="L22" s="170"/>
      <c r="M22" s="170"/>
      <c r="N22" s="170"/>
    </row>
    <row r="23" spans="1:22" s="119" customFormat="1" ht="16.5" customHeight="1" thickBot="1" x14ac:dyDescent="0.3">
      <c r="A23" s="1"/>
      <c r="B23" s="1"/>
      <c r="C23" s="46"/>
      <c r="D23" s="178"/>
      <c r="E23" s="179"/>
      <c r="F23" s="180" t="s">
        <v>23</v>
      </c>
      <c r="G23" s="194" t="e">
        <f>G21+G22</f>
        <v>#REF!</v>
      </c>
      <c r="H23" s="8"/>
      <c r="I23" s="81"/>
      <c r="J23" s="42"/>
      <c r="L23" s="170"/>
      <c r="M23" s="170"/>
      <c r="N23" s="170"/>
    </row>
    <row r="24" spans="1:22" s="119" customFormat="1" ht="16.5" customHeight="1" x14ac:dyDescent="0.25">
      <c r="A24" s="1"/>
      <c r="B24" s="1"/>
      <c r="C24" s="46"/>
      <c r="D24" s="51"/>
      <c r="E24" s="3"/>
      <c r="F24" s="3"/>
      <c r="G24" s="3"/>
      <c r="H24" s="8"/>
      <c r="I24" s="81"/>
      <c r="J24" s="42"/>
      <c r="L24" s="160"/>
      <c r="M24" s="160"/>
      <c r="N24" s="160"/>
    </row>
    <row r="25" spans="1:22" s="119" customFormat="1" ht="16.5" customHeight="1" x14ac:dyDescent="0.25">
      <c r="A25" s="1"/>
      <c r="B25" s="1"/>
      <c r="C25" s="46"/>
      <c r="D25" s="51"/>
      <c r="E25" s="3"/>
      <c r="F25" s="3"/>
      <c r="G25" s="3"/>
      <c r="H25" s="8"/>
      <c r="I25" s="181"/>
      <c r="J25" s="42"/>
      <c r="L25" s="160"/>
      <c r="M25" s="160"/>
      <c r="N25" s="160"/>
    </row>
    <row r="26" spans="1:22" s="119" customFormat="1" ht="16.5" customHeight="1" x14ac:dyDescent="0.25">
      <c r="A26" s="1"/>
      <c r="B26" s="1"/>
      <c r="C26" s="46"/>
      <c r="D26" s="51"/>
      <c r="E26" s="3"/>
      <c r="F26" s="3"/>
      <c r="G26" s="3"/>
      <c r="H26" s="8"/>
      <c r="I26" s="182"/>
      <c r="J26" s="42"/>
      <c r="L26" s="160"/>
      <c r="M26" s="160"/>
      <c r="N26" s="160"/>
    </row>
    <row r="27" spans="1:22" s="119" customFormat="1" ht="16.5" customHeight="1" x14ac:dyDescent="0.25">
      <c r="A27" s="1"/>
      <c r="B27" s="1"/>
      <c r="C27" s="46"/>
      <c r="D27" s="51"/>
      <c r="E27" s="3"/>
      <c r="F27" s="3"/>
      <c r="G27" s="3"/>
      <c r="H27" s="8"/>
      <c r="I27" s="78"/>
      <c r="J27" s="42"/>
      <c r="L27" s="160"/>
      <c r="M27" s="160"/>
      <c r="N27" s="160"/>
    </row>
    <row r="28" spans="1:22" s="119" customFormat="1" ht="16.5" customHeight="1" x14ac:dyDescent="0.25">
      <c r="A28" s="1"/>
      <c r="B28" s="1"/>
      <c r="C28" s="44" t="s">
        <v>38</v>
      </c>
      <c r="D28" s="15"/>
      <c r="E28" s="15"/>
      <c r="F28" s="15"/>
      <c r="G28" s="1"/>
      <c r="H28" s="8"/>
      <c r="I28" s="78"/>
      <c r="J28" s="42"/>
      <c r="L28" s="160"/>
      <c r="M28" s="160"/>
      <c r="N28" s="160"/>
    </row>
    <row r="29" spans="1:22" s="119" customFormat="1" ht="16.5" customHeight="1" x14ac:dyDescent="0.25">
      <c r="A29" s="1"/>
      <c r="B29" s="1"/>
      <c r="C29" s="272"/>
      <c r="D29" s="273"/>
      <c r="E29" s="273"/>
      <c r="F29" s="273"/>
      <c r="G29" s="274"/>
      <c r="H29" s="8"/>
      <c r="I29" s="80"/>
      <c r="J29" s="42"/>
      <c r="L29" s="160"/>
      <c r="M29" s="160"/>
      <c r="N29" s="160"/>
    </row>
    <row r="30" spans="1:22" ht="21" customHeight="1" x14ac:dyDescent="0.25">
      <c r="C30" s="260"/>
      <c r="D30" s="261"/>
      <c r="E30" s="261"/>
      <c r="F30" s="261"/>
      <c r="G30" s="262"/>
      <c r="H30" s="49"/>
      <c r="I30" s="80"/>
      <c r="J30" s="42"/>
      <c r="K30" s="100"/>
      <c r="L30" s="101"/>
      <c r="M30" s="102"/>
      <c r="N30" s="270"/>
      <c r="O30" s="270"/>
      <c r="P30" s="270"/>
      <c r="Q30" s="99"/>
      <c r="R30" s="100"/>
      <c r="S30" s="100"/>
      <c r="T30" s="100"/>
      <c r="U30" s="100"/>
      <c r="V30" s="100"/>
    </row>
    <row r="31" spans="1:22" ht="21" customHeight="1" x14ac:dyDescent="0.25">
      <c r="C31" s="164"/>
      <c r="D31" s="165"/>
      <c r="E31" s="165"/>
      <c r="F31" s="165"/>
      <c r="G31" s="166"/>
      <c r="H31" s="46"/>
      <c r="I31" s="1"/>
      <c r="J31" s="42"/>
      <c r="K31" s="100"/>
      <c r="L31" s="100"/>
      <c r="M31" s="99"/>
      <c r="N31" s="100"/>
      <c r="O31" s="100"/>
      <c r="P31" s="100"/>
      <c r="Q31" s="100"/>
      <c r="R31" s="100"/>
      <c r="S31" s="100"/>
      <c r="T31" s="100"/>
      <c r="U31" s="100"/>
      <c r="V31" s="100"/>
    </row>
    <row r="32" spans="1:22" ht="21" customHeight="1" x14ac:dyDescent="0.25">
      <c r="C32" s="164"/>
      <c r="D32" s="165"/>
      <c r="E32" s="165"/>
      <c r="F32" s="165"/>
      <c r="G32" s="166"/>
      <c r="H32" s="46"/>
      <c r="I32" s="1"/>
      <c r="J32" s="42"/>
      <c r="K32" s="100"/>
      <c r="L32" s="100"/>
      <c r="M32" s="100"/>
      <c r="N32" s="100"/>
      <c r="O32" s="100"/>
      <c r="P32" s="100"/>
      <c r="Q32" s="100"/>
      <c r="R32" s="100"/>
      <c r="S32" s="100"/>
      <c r="T32" s="100"/>
      <c r="U32" s="100"/>
      <c r="V32" s="100"/>
    </row>
    <row r="33" spans="3:22" ht="21" customHeight="1" x14ac:dyDescent="0.25">
      <c r="C33" s="252"/>
      <c r="D33" s="253"/>
      <c r="E33" s="253"/>
      <c r="F33" s="253"/>
      <c r="G33" s="254"/>
      <c r="H33" s="46"/>
      <c r="I33" s="1"/>
      <c r="J33" s="42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</row>
    <row r="34" spans="3:22" ht="30" customHeight="1" x14ac:dyDescent="0.25">
      <c r="C34" s="252"/>
      <c r="D34" s="253"/>
      <c r="E34" s="253"/>
      <c r="F34" s="253"/>
      <c r="G34" s="254"/>
      <c r="J34" s="42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</row>
    <row r="35" spans="3:22" ht="14.25" customHeight="1" x14ac:dyDescent="0.25">
      <c r="C35" s="255"/>
      <c r="D35" s="256"/>
      <c r="E35" s="256"/>
      <c r="F35" s="256"/>
      <c r="G35" s="257"/>
      <c r="J35" s="42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</row>
    <row r="36" spans="3:22" ht="14.25" customHeight="1" x14ac:dyDescent="0.25">
      <c r="C36" s="45"/>
      <c r="D36" s="258" t="s">
        <v>10</v>
      </c>
      <c r="E36" s="258"/>
      <c r="F36" s="258"/>
      <c r="G36" s="43"/>
      <c r="J36" s="42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</row>
    <row r="37" spans="3:22" ht="14.25" customHeight="1" x14ac:dyDescent="0.25">
      <c r="D37" s="1"/>
      <c r="E37" s="1"/>
      <c r="F37" s="1"/>
      <c r="G37" s="1"/>
      <c r="J37" s="42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</row>
    <row r="38" spans="3:22" ht="14.25" customHeight="1" x14ac:dyDescent="0.25">
      <c r="D38" s="1"/>
      <c r="E38" s="1"/>
      <c r="F38" s="1"/>
      <c r="G38" s="1"/>
      <c r="J38" s="42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</row>
    <row r="39" spans="3:22" ht="30" customHeight="1" x14ac:dyDescent="0.25">
      <c r="D39" s="1"/>
      <c r="E39" s="1"/>
      <c r="F39" s="1"/>
      <c r="G39" s="1"/>
      <c r="J39" s="42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</row>
    <row r="40" spans="3:22" s="37" customFormat="1" ht="15" customHeight="1" x14ac:dyDescent="0.25">
      <c r="C40" s="1"/>
      <c r="D40" s="1"/>
      <c r="E40" s="1"/>
      <c r="F40" s="1"/>
      <c r="G40" s="1"/>
      <c r="H40" s="61"/>
      <c r="I40" s="61"/>
      <c r="J40" s="62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</row>
    <row r="41" spans="3:22" s="37" customFormat="1" ht="15" customHeight="1" x14ac:dyDescent="0.25">
      <c r="C41" s="1"/>
      <c r="D41" s="1"/>
      <c r="E41" s="1"/>
      <c r="F41" s="1"/>
      <c r="G41" s="1"/>
      <c r="H41" s="61"/>
      <c r="I41" s="61"/>
      <c r="J41" s="62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</row>
    <row r="42" spans="3:22" s="37" customFormat="1" ht="15" customHeight="1" x14ac:dyDescent="0.25">
      <c r="C42" s="45"/>
      <c r="D42" s="1"/>
      <c r="E42" s="1"/>
      <c r="F42" s="1"/>
      <c r="G42" s="43"/>
      <c r="H42" s="61"/>
      <c r="I42" s="61"/>
      <c r="J42" s="62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</row>
    <row r="43" spans="3:22" s="37" customFormat="1" ht="15" customHeight="1" x14ac:dyDescent="0.25">
      <c r="C43" s="1"/>
      <c r="D43" s="1"/>
      <c r="E43" s="1"/>
      <c r="F43" s="1"/>
      <c r="G43" s="1"/>
      <c r="H43" s="61"/>
      <c r="I43" s="61"/>
      <c r="J43" s="62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</row>
    <row r="44" spans="3:22" s="37" customFormat="1" ht="15" customHeight="1" x14ac:dyDescent="0.25">
      <c r="C44" s="60"/>
      <c r="D44" s="259"/>
      <c r="E44" s="259"/>
      <c r="F44" s="259"/>
      <c r="G44" s="259"/>
      <c r="H44" s="61"/>
      <c r="I44" s="61"/>
      <c r="J44" s="62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</row>
    <row r="45" spans="3:22" s="37" customFormat="1" ht="15" customHeight="1" x14ac:dyDescent="0.25">
      <c r="C45" s="1"/>
      <c r="D45" s="3"/>
      <c r="E45" s="3"/>
      <c r="F45" s="3"/>
      <c r="G45" s="3"/>
      <c r="H45" s="61"/>
      <c r="I45" s="61"/>
      <c r="J45" s="62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</row>
    <row r="46" spans="3:22" s="37" customFormat="1" ht="15" customHeight="1" x14ac:dyDescent="0.25">
      <c r="C46" s="1"/>
      <c r="D46" s="3"/>
      <c r="E46" s="3"/>
      <c r="F46" s="3"/>
      <c r="G46" s="3"/>
      <c r="H46" s="61"/>
      <c r="I46" s="61"/>
      <c r="J46" s="62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</row>
    <row r="47" spans="3:22" ht="30" customHeight="1" x14ac:dyDescent="0.25">
      <c r="J47" s="42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</row>
    <row r="48" spans="3:22" ht="30" customHeight="1" x14ac:dyDescent="0.25">
      <c r="J48" s="42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</row>
    <row r="49" spans="1:10" ht="30" customHeight="1" x14ac:dyDescent="0.25">
      <c r="J49" s="42"/>
    </row>
    <row r="50" spans="1:10" ht="30" customHeight="1" x14ac:dyDescent="0.25">
      <c r="J50" s="42"/>
    </row>
    <row r="51" spans="1:10" ht="30" customHeight="1" x14ac:dyDescent="0.25">
      <c r="J51" s="42"/>
    </row>
    <row r="52" spans="1:10" ht="30" customHeight="1" x14ac:dyDescent="0.25">
      <c r="J52" s="42"/>
    </row>
    <row r="53" spans="1:10" ht="30" customHeight="1" x14ac:dyDescent="0.25">
      <c r="J53" s="42"/>
    </row>
    <row r="54" spans="1:10" ht="30" customHeight="1" x14ac:dyDescent="0.25">
      <c r="H54" s="1"/>
      <c r="I54" s="1"/>
      <c r="J54" s="42"/>
    </row>
    <row r="55" spans="1:10" ht="21.75" customHeight="1" x14ac:dyDescent="0.25">
      <c r="A55" s="60"/>
      <c r="B55" s="60"/>
      <c r="H55" s="163"/>
      <c r="I55" s="163"/>
      <c r="J55" s="42"/>
    </row>
    <row r="56" spans="1:10" ht="30" customHeight="1" x14ac:dyDescent="0.25">
      <c r="J56" s="42"/>
    </row>
    <row r="57" spans="1:10" ht="30" customHeight="1" x14ac:dyDescent="0.25">
      <c r="J57" s="42"/>
    </row>
    <row r="58" spans="1:10" ht="30" customHeight="1" x14ac:dyDescent="0.25">
      <c r="J58" s="42"/>
    </row>
    <row r="59" spans="1:10" ht="30" customHeight="1" x14ac:dyDescent="0.25">
      <c r="J59" s="42"/>
    </row>
    <row r="60" spans="1:10" ht="30" customHeight="1" x14ac:dyDescent="0.25">
      <c r="J60" s="42"/>
    </row>
    <row r="61" spans="1:10" ht="30" customHeight="1" x14ac:dyDescent="0.25">
      <c r="J61" s="42"/>
    </row>
    <row r="62" spans="1:10" ht="30" customHeight="1" x14ac:dyDescent="0.25">
      <c r="J62" s="42"/>
    </row>
    <row r="63" spans="1:10" ht="30" customHeight="1" x14ac:dyDescent="0.25">
      <c r="J63" s="42"/>
    </row>
    <row r="64" spans="1:10" ht="30" customHeight="1" x14ac:dyDescent="0.25">
      <c r="J64" s="42"/>
    </row>
    <row r="65" spans="10:10" ht="30" customHeight="1" x14ac:dyDescent="0.25">
      <c r="J65" s="42"/>
    </row>
    <row r="66" spans="10:10" ht="30" customHeight="1" x14ac:dyDescent="0.25">
      <c r="J66" s="42"/>
    </row>
  </sheetData>
  <mergeCells count="33">
    <mergeCell ref="E5:F5"/>
    <mergeCell ref="G5:H5"/>
    <mergeCell ref="G6:H6"/>
    <mergeCell ref="G7:H7"/>
    <mergeCell ref="O8:V8"/>
    <mergeCell ref="L8:N8"/>
    <mergeCell ref="B9:C9"/>
    <mergeCell ref="D9:E9"/>
    <mergeCell ref="B10:C10"/>
    <mergeCell ref="F10:G10"/>
    <mergeCell ref="U10:V10"/>
    <mergeCell ref="B11:C11"/>
    <mergeCell ref="F11:G11"/>
    <mergeCell ref="B12:C12"/>
    <mergeCell ref="F12:G12"/>
    <mergeCell ref="B13:C13"/>
    <mergeCell ref="F13:G13"/>
    <mergeCell ref="C30:G30"/>
    <mergeCell ref="B14:C14"/>
    <mergeCell ref="F14:G14"/>
    <mergeCell ref="L14:N14"/>
    <mergeCell ref="M15:N15"/>
    <mergeCell ref="M16:N16"/>
    <mergeCell ref="D20:E20"/>
    <mergeCell ref="N30:P30"/>
    <mergeCell ref="D21:F21"/>
    <mergeCell ref="E22:F22"/>
    <mergeCell ref="C29:G29"/>
    <mergeCell ref="C33:G33"/>
    <mergeCell ref="C34:G34"/>
    <mergeCell ref="C35:G35"/>
    <mergeCell ref="D36:F36"/>
    <mergeCell ref="D44:G44"/>
  </mergeCells>
  <conditionalFormatting sqref="D10:G14">
    <cfRule type="cellIs" dxfId="77" priority="1" operator="equal">
      <formula>0</formula>
    </cfRule>
  </conditionalFormatting>
  <dataValidations count="1">
    <dataValidation allowBlank="1" showInputMessage="1" showErrorMessage="1" prompt="Créez une facture avec frais financiers dans cette feuille de calcul. Entrez le client, les détails d’expédition, les descriptions et les montants. Le Total dû est calculé automatiquement" sqref="A1 C1"/>
  </dataValidations>
  <printOptions horizontalCentered="1"/>
  <pageMargins left="0.39370078740157483" right="0.39370078740157483" top="0.39370078740157483" bottom="0.39370078740157483" header="0.23622047244094491" footer="0.23622047244094491"/>
  <pageSetup paperSize="9" scale="80" fitToHeight="0" orientation="portrait" horizontalDpi="4294967293" r:id="rId1"/>
  <headerFooter differentFirst="1">
    <oddFooter>Page &amp;P of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/>
    <pageSetUpPr fitToPage="1"/>
  </sheetPr>
  <dimension ref="A1:X57"/>
  <sheetViews>
    <sheetView showGridLines="0" topLeftCell="A4" zoomScaleNormal="100" workbookViewId="0">
      <selection activeCell="D14" sqref="D14"/>
    </sheetView>
  </sheetViews>
  <sheetFormatPr baseColWidth="10" defaultColWidth="10.6640625" defaultRowHeight="30" customHeight="1" x14ac:dyDescent="0.25"/>
  <cols>
    <col min="1" max="1" width="7.5" style="1" customWidth="1"/>
    <col min="2" max="2" width="5.1640625" style="1" customWidth="1"/>
    <col min="3" max="3" width="14.5" style="1" customWidth="1"/>
    <col min="4" max="4" width="53.1640625" style="3" customWidth="1"/>
    <col min="5" max="5" width="12.33203125" style="3" customWidth="1"/>
    <col min="6" max="6" width="13.1640625" style="3" customWidth="1"/>
    <col min="7" max="7" width="15.6640625" style="3" customWidth="1"/>
    <col min="8" max="8" width="5.1640625" style="80" customWidth="1"/>
    <col min="9" max="9" width="3.5" style="80" customWidth="1"/>
    <col min="10" max="10" width="3.33203125" style="80" customWidth="1"/>
    <col min="11" max="11" width="3.33203125" style="3" customWidth="1"/>
    <col min="12" max="12" width="2.5" style="1" customWidth="1"/>
    <col min="13" max="13" width="3.5" style="34" customWidth="1"/>
    <col min="14" max="14" width="13" style="34" customWidth="1"/>
    <col min="15" max="15" width="12.5" style="34" bestFit="1" customWidth="1"/>
    <col min="16" max="16" width="13.83203125" style="34" customWidth="1"/>
    <col min="17" max="17" width="3.1640625" style="34" customWidth="1"/>
    <col min="18" max="19" width="10.6640625" style="34"/>
    <col min="20" max="20" width="14" style="34" customWidth="1"/>
    <col min="21" max="16384" width="10.6640625" style="34"/>
  </cols>
  <sheetData>
    <row r="1" spans="1:24" ht="60" customHeight="1" x14ac:dyDescent="0.25">
      <c r="D1" s="1"/>
      <c r="E1" s="155"/>
      <c r="F1" s="185" t="s">
        <v>43</v>
      </c>
      <c r="G1" s="185"/>
      <c r="H1" s="185"/>
      <c r="I1" s="87"/>
      <c r="J1" s="87"/>
      <c r="K1" s="154"/>
      <c r="L1" s="42"/>
      <c r="N1" s="155"/>
      <c r="O1" s="108"/>
      <c r="P1" s="109"/>
    </row>
    <row r="2" spans="1:24" ht="33" customHeight="1" x14ac:dyDescent="0.3">
      <c r="B2" s="4"/>
      <c r="E2" s="1"/>
      <c r="F2" s="108">
        <f ca="1">MONTH(TODAY())</f>
        <v>11</v>
      </c>
      <c r="G2" s="143">
        <f ca="1">YEAR(TODAY())</f>
        <v>2018</v>
      </c>
      <c r="H2" s="115" t="s">
        <v>77</v>
      </c>
      <c r="I2" s="78"/>
      <c r="J2" s="78"/>
      <c r="K2" s="1"/>
      <c r="L2" s="42"/>
      <c r="M2" s="110"/>
      <c r="N2" s="108"/>
      <c r="O2" s="108"/>
      <c r="P2" s="108"/>
    </row>
    <row r="3" spans="1:24" ht="24" customHeight="1" thickBot="1" x14ac:dyDescent="0.3">
      <c r="E3" s="1"/>
      <c r="F3" s="1"/>
      <c r="G3" s="34" t="str">
        <f>CONCATENATE(G4,H4)</f>
        <v>1118F001</v>
      </c>
      <c r="H3" s="78"/>
      <c r="I3" s="78"/>
      <c r="J3" s="78"/>
      <c r="K3" s="1"/>
      <c r="L3" s="42"/>
      <c r="M3" s="111"/>
    </row>
    <row r="4" spans="1:24" ht="15.75" thickBot="1" x14ac:dyDescent="0.3">
      <c r="B4" s="35" t="s">
        <v>103</v>
      </c>
      <c r="E4" s="36" t="s">
        <v>32</v>
      </c>
      <c r="F4" s="59" t="str">
        <f>F1</f>
        <v>FACTURE</v>
      </c>
      <c r="G4" s="199" t="s">
        <v>96</v>
      </c>
      <c r="H4" s="200"/>
      <c r="I4" s="88"/>
      <c r="J4" s="88"/>
      <c r="K4" s="39"/>
      <c r="L4" s="42"/>
      <c r="N4" s="108"/>
      <c r="O4" s="135"/>
      <c r="P4" s="115"/>
      <c r="Q4" s="134"/>
      <c r="R4" s="134"/>
      <c r="S4" s="108"/>
      <c r="T4" s="108"/>
      <c r="U4" s="108"/>
    </row>
    <row r="5" spans="1:24" ht="15.75" customHeight="1" x14ac:dyDescent="0.25">
      <c r="B5" s="309"/>
      <c r="C5" s="309"/>
      <c r="E5" s="281" t="str">
        <f>IF(F4="commande","","N° DE COMMANDE")</f>
        <v>N° DE COMMANDE</v>
      </c>
      <c r="F5" s="281"/>
      <c r="G5" s="290"/>
      <c r="H5" s="290"/>
      <c r="I5" s="89"/>
      <c r="J5" s="89"/>
      <c r="K5" s="40"/>
      <c r="L5" s="42"/>
    </row>
    <row r="6" spans="1:24" ht="15" customHeight="1" x14ac:dyDescent="0.25">
      <c r="B6" s="310"/>
      <c r="C6" s="310"/>
      <c r="F6" s="58" t="s">
        <v>8</v>
      </c>
      <c r="G6" s="291"/>
      <c r="H6" s="291"/>
      <c r="I6" s="90"/>
      <c r="J6" s="90"/>
      <c r="K6" s="16"/>
      <c r="L6" s="42"/>
      <c r="N6" s="113"/>
      <c r="O6" s="113"/>
      <c r="P6" s="108"/>
      <c r="Q6" s="108"/>
      <c r="R6" s="108"/>
      <c r="S6" s="108"/>
      <c r="T6" s="108"/>
      <c r="U6" s="108"/>
      <c r="V6" s="108"/>
      <c r="W6" s="108"/>
      <c r="X6" s="108"/>
    </row>
    <row r="7" spans="1:24" ht="17.25" customHeight="1" x14ac:dyDescent="0.25">
      <c r="B7" s="306"/>
      <c r="C7" s="306"/>
      <c r="F7" s="58" t="s">
        <v>9</v>
      </c>
      <c r="G7" s="292" t="s">
        <v>67</v>
      </c>
      <c r="H7" s="292"/>
      <c r="I7" s="78"/>
      <c r="J7" s="78"/>
      <c r="K7" s="1"/>
      <c r="L7" s="42"/>
      <c r="N7" s="114"/>
      <c r="O7" s="114" t="str">
        <f>IF(O12="","","x")</f>
        <v/>
      </c>
      <c r="P7" s="108"/>
      <c r="Q7" s="115">
        <f>D11</f>
        <v>0</v>
      </c>
      <c r="R7" s="115"/>
      <c r="S7" s="116"/>
      <c r="T7" s="117" t="str">
        <f>G4</f>
        <v>1118F001</v>
      </c>
      <c r="U7" s="116"/>
      <c r="V7" s="116"/>
      <c r="W7" s="108"/>
      <c r="X7" s="108"/>
    </row>
    <row r="8" spans="1:24" ht="18.75" customHeight="1" x14ac:dyDescent="0.25">
      <c r="C8" s="2"/>
      <c r="E8" s="1"/>
      <c r="F8" s="1"/>
      <c r="G8" s="201"/>
      <c r="H8" s="202"/>
      <c r="I8" s="78"/>
      <c r="J8" s="78"/>
      <c r="K8" s="1"/>
      <c r="L8" s="42"/>
      <c r="N8" s="307" t="s">
        <v>39</v>
      </c>
      <c r="O8" s="307"/>
      <c r="P8" s="307"/>
      <c r="Q8" s="304" t="str">
        <f>CONCATENATE(G3,"_",Q7,".pdf")</f>
        <v>1118F001_0.pdf</v>
      </c>
      <c r="R8" s="304"/>
      <c r="S8" s="304"/>
      <c r="T8" s="304"/>
      <c r="U8" s="304"/>
      <c r="V8" s="304"/>
      <c r="W8" s="304"/>
      <c r="X8" s="304"/>
    </row>
    <row r="9" spans="1:24" ht="30" customHeight="1" x14ac:dyDescent="0.25">
      <c r="B9" s="17"/>
      <c r="C9" s="28" t="s">
        <v>40</v>
      </c>
      <c r="D9" s="18"/>
      <c r="E9" s="29"/>
      <c r="F9" s="19"/>
      <c r="G9" s="20"/>
      <c r="H9" s="79"/>
      <c r="I9" s="91" t="b">
        <v>0</v>
      </c>
      <c r="J9" s="91"/>
      <c r="K9" s="72"/>
      <c r="L9" s="42"/>
      <c r="N9" s="308"/>
      <c r="O9" s="308"/>
      <c r="P9" s="308"/>
      <c r="Q9" s="108"/>
      <c r="R9" s="108"/>
      <c r="S9" s="108"/>
      <c r="T9" s="108"/>
      <c r="U9" s="108"/>
      <c r="V9" s="108"/>
      <c r="W9" s="108"/>
      <c r="X9" s="108"/>
    </row>
    <row r="10" spans="1:24" ht="15" customHeight="1" x14ac:dyDescent="0.25">
      <c r="A10" s="15"/>
      <c r="B10" s="288" t="s">
        <v>29</v>
      </c>
      <c r="C10" s="289"/>
      <c r="D10" s="204" t="s">
        <v>80</v>
      </c>
      <c r="E10" s="187"/>
      <c r="F10" s="277"/>
      <c r="G10" s="277"/>
      <c r="H10" s="196"/>
      <c r="I10" s="86" t="b">
        <v>0</v>
      </c>
      <c r="J10" s="86"/>
      <c r="K10" s="73"/>
      <c r="L10" s="42"/>
      <c r="N10" s="308"/>
      <c r="O10" s="308"/>
      <c r="P10" s="308"/>
      <c r="Q10" s="108"/>
      <c r="R10" s="108"/>
      <c r="S10" s="108"/>
      <c r="T10" s="108"/>
      <c r="U10" s="108"/>
      <c r="V10" s="108"/>
      <c r="W10" s="108"/>
      <c r="X10" s="108"/>
    </row>
    <row r="11" spans="1:24" ht="15" customHeight="1" x14ac:dyDescent="0.25">
      <c r="B11" s="288" t="s">
        <v>28</v>
      </c>
      <c r="C11" s="289"/>
      <c r="D11" s="204"/>
      <c r="E11" s="187"/>
      <c r="F11" s="277"/>
      <c r="G11" s="277"/>
      <c r="H11" s="196"/>
      <c r="I11" s="86"/>
      <c r="J11" s="86"/>
      <c r="K11" s="41"/>
      <c r="L11" s="42"/>
      <c r="N11" s="112"/>
      <c r="O11" s="305"/>
      <c r="P11" s="305"/>
      <c r="Q11" s="108"/>
      <c r="R11" s="108"/>
      <c r="S11" s="108"/>
      <c r="T11" s="108"/>
      <c r="U11" s="108"/>
      <c r="V11" s="108"/>
      <c r="W11" s="108"/>
      <c r="X11" s="108"/>
    </row>
    <row r="12" spans="1:24" ht="15" customHeight="1" x14ac:dyDescent="0.25">
      <c r="A12" s="15"/>
      <c r="B12" s="288" t="s">
        <v>30</v>
      </c>
      <c r="C12" s="289"/>
      <c r="D12" s="204"/>
      <c r="E12" s="187"/>
      <c r="F12" s="277"/>
      <c r="G12" s="277"/>
      <c r="H12" s="196"/>
      <c r="I12" s="86"/>
      <c r="J12" s="86"/>
      <c r="K12" s="41"/>
      <c r="L12" s="42"/>
      <c r="N12" s="112"/>
      <c r="O12" s="293"/>
      <c r="P12" s="293"/>
    </row>
    <row r="13" spans="1:24" ht="15" customHeight="1" x14ac:dyDescent="0.25">
      <c r="A13" s="15"/>
      <c r="B13" s="288" t="s">
        <v>54</v>
      </c>
      <c r="C13" s="289"/>
      <c r="D13" s="204"/>
      <c r="E13" s="187"/>
      <c r="F13" s="277"/>
      <c r="G13" s="277"/>
      <c r="H13" s="196"/>
      <c r="I13" s="86"/>
      <c r="J13" s="86"/>
      <c r="K13" s="41"/>
      <c r="L13" s="42"/>
      <c r="N13" s="112"/>
      <c r="O13" s="293"/>
      <c r="P13" s="293"/>
    </row>
    <row r="14" spans="1:24" ht="27" customHeight="1" x14ac:dyDescent="0.25">
      <c r="A14" s="14"/>
      <c r="B14" s="286" t="s">
        <v>48</v>
      </c>
      <c r="C14" s="287"/>
      <c r="D14" s="205"/>
      <c r="E14" s="197"/>
      <c r="F14" s="265"/>
      <c r="G14" s="265"/>
      <c r="H14" s="198"/>
      <c r="I14" s="86"/>
      <c r="J14" s="86"/>
      <c r="K14" s="41"/>
      <c r="L14" s="42"/>
      <c r="N14" s="109"/>
      <c r="O14" s="304"/>
      <c r="P14" s="304"/>
    </row>
    <row r="15" spans="1:24" ht="38.25" customHeight="1" x14ac:dyDescent="0.25">
      <c r="C15" s="46"/>
      <c r="D15" s="34" t="s">
        <v>73</v>
      </c>
      <c r="E15" s="104" t="s">
        <v>74</v>
      </c>
      <c r="F15" s="34">
        <v>10</v>
      </c>
      <c r="G15" s="105">
        <v>75</v>
      </c>
      <c r="L15" s="42"/>
      <c r="N15" s="109"/>
      <c r="O15" s="293"/>
      <c r="P15" s="293"/>
      <c r="R15" s="81"/>
      <c r="S15" s="81"/>
      <c r="T15" s="81"/>
    </row>
    <row r="16" spans="1:24" ht="16.5" customHeight="1" x14ac:dyDescent="0.25">
      <c r="C16" s="176" t="s">
        <v>19</v>
      </c>
      <c r="D16" s="173" t="s">
        <v>20</v>
      </c>
      <c r="E16" s="171" t="s">
        <v>21</v>
      </c>
      <c r="F16" s="172" t="s">
        <v>18</v>
      </c>
      <c r="G16" s="175" t="s">
        <v>22</v>
      </c>
      <c r="H16" s="8"/>
      <c r="I16" s="81" t="s">
        <v>63</v>
      </c>
      <c r="J16" s="81" t="s">
        <v>64</v>
      </c>
      <c r="K16" s="33"/>
      <c r="L16" s="42"/>
      <c r="O16" s="108"/>
      <c r="P16" s="108"/>
    </row>
    <row r="17" spans="3:16" ht="16.5" customHeight="1" x14ac:dyDescent="0.25">
      <c r="C17" s="176"/>
      <c r="D17" s="173"/>
      <c r="E17" s="171"/>
      <c r="F17" s="172"/>
      <c r="G17" s="175"/>
      <c r="H17" s="8"/>
      <c r="I17" s="81"/>
      <c r="J17" s="81"/>
      <c r="K17" s="33"/>
      <c r="L17" s="42"/>
      <c r="O17" s="108"/>
      <c r="P17" s="108"/>
    </row>
    <row r="18" spans="3:16" ht="16.5" customHeight="1" x14ac:dyDescent="0.25">
      <c r="C18" s="203" t="s">
        <v>34</v>
      </c>
      <c r="D18" s="177"/>
      <c r="E18" s="177"/>
      <c r="F18" s="177"/>
      <c r="G18" s="189">
        <f>SUBTOTAL(109,Tableau1214[TOTAL])</f>
        <v>0</v>
      </c>
      <c r="H18" s="8"/>
      <c r="I18" s="81"/>
      <c r="J18" s="81"/>
      <c r="K18" s="33"/>
      <c r="L18" s="42"/>
      <c r="O18" s="108"/>
      <c r="P18" s="108"/>
    </row>
    <row r="19" spans="3:16" ht="16.5" customHeight="1" x14ac:dyDescent="0.25">
      <c r="C19" s="46"/>
      <c r="D19" s="178"/>
      <c r="E19" s="179"/>
      <c r="F19" s="161" t="s">
        <v>35</v>
      </c>
      <c r="G19" s="190" t="e">
        <f>IF(COMMANDE!#REF!&gt;=G15,F15/100,"")</f>
        <v>#REF!</v>
      </c>
      <c r="H19" s="8"/>
      <c r="I19" s="81"/>
      <c r="J19" s="81"/>
      <c r="K19" s="33"/>
      <c r="L19" s="42"/>
      <c r="O19" s="108"/>
      <c r="P19" s="108"/>
    </row>
    <row r="20" spans="3:16" ht="16.5" customHeight="1" thickBot="1" x14ac:dyDescent="0.3">
      <c r="C20" s="46"/>
      <c r="D20" s="269" t="s">
        <v>65</v>
      </c>
      <c r="E20" s="269"/>
      <c r="F20" s="94" t="str">
        <f>D15</f>
        <v>AUCUN</v>
      </c>
      <c r="G20" s="191" t="e">
        <f>IF(F20&gt;1,VLOOKUP(F20,U11:V15,2,0),"")</f>
        <v>#N/A</v>
      </c>
      <c r="H20" s="8"/>
      <c r="I20" s="81"/>
      <c r="J20" s="81"/>
      <c r="K20" s="33"/>
      <c r="L20" s="42"/>
      <c r="O20" s="108"/>
      <c r="P20" s="108"/>
    </row>
    <row r="21" spans="3:16" ht="16.5" customHeight="1" thickTop="1" x14ac:dyDescent="0.25">
      <c r="C21" s="46"/>
      <c r="D21" s="269" t="s">
        <v>37</v>
      </c>
      <c r="E21" s="269"/>
      <c r="F21" s="269"/>
      <c r="G21" s="192" t="e">
        <f>IF(COMMANDE!#REF!&gt;=G15,COMMANDE!#REF!-COMMANDE!#REF!*G19-G20,COMMANDE!#REF!)</f>
        <v>#REF!</v>
      </c>
      <c r="H21" s="8"/>
      <c r="I21" s="181"/>
      <c r="J21" s="181"/>
      <c r="K21" s="92"/>
      <c r="L21" s="42"/>
    </row>
    <row r="22" spans="3:16" ht="16.5" customHeight="1" thickBot="1" x14ac:dyDescent="0.3">
      <c r="C22" s="46"/>
      <c r="D22" s="178"/>
      <c r="E22" s="269" t="s">
        <v>33</v>
      </c>
      <c r="F22" s="271"/>
      <c r="G22" s="193">
        <v>0</v>
      </c>
      <c r="H22" s="8"/>
      <c r="I22" s="182"/>
      <c r="J22" s="182"/>
      <c r="K22" s="85"/>
      <c r="L22" s="42"/>
    </row>
    <row r="23" spans="3:16" ht="20.25" customHeight="1" thickBot="1" x14ac:dyDescent="0.3">
      <c r="C23" s="46"/>
      <c r="D23" s="178"/>
      <c r="E23" s="179"/>
      <c r="F23" s="180" t="s">
        <v>23</v>
      </c>
      <c r="G23" s="194" t="e">
        <f>G21+G22</f>
        <v>#REF!</v>
      </c>
      <c r="H23" s="8"/>
      <c r="I23" s="78"/>
      <c r="J23" s="78"/>
      <c r="K23" s="1"/>
      <c r="L23" s="42"/>
    </row>
    <row r="24" spans="3:16" ht="30" customHeight="1" x14ac:dyDescent="0.25">
      <c r="C24" s="46"/>
      <c r="D24" s="51"/>
      <c r="H24" s="8"/>
      <c r="I24" s="78"/>
      <c r="J24" s="78"/>
      <c r="K24" s="1"/>
      <c r="L24" s="42"/>
    </row>
    <row r="25" spans="3:16" ht="30" customHeight="1" x14ac:dyDescent="0.25">
      <c r="C25" s="46"/>
      <c r="D25" s="51"/>
      <c r="H25" s="8"/>
      <c r="K25" s="1"/>
      <c r="L25" s="42"/>
    </row>
    <row r="26" spans="3:16" ht="30" customHeight="1" x14ac:dyDescent="0.25">
      <c r="C26" s="133" t="s">
        <v>38</v>
      </c>
      <c r="D26" s="15"/>
      <c r="E26" s="15"/>
      <c r="F26" s="15"/>
      <c r="G26" s="1"/>
      <c r="H26" s="49"/>
      <c r="L26" s="42"/>
    </row>
    <row r="27" spans="3:16" ht="30" customHeight="1" x14ac:dyDescent="0.25">
      <c r="C27" s="294"/>
      <c r="D27" s="295"/>
      <c r="E27" s="295"/>
      <c r="F27" s="295"/>
      <c r="G27" s="296"/>
      <c r="L27" s="42"/>
    </row>
    <row r="28" spans="3:16" ht="42.75" customHeight="1" x14ac:dyDescent="0.25">
      <c r="C28" s="297"/>
      <c r="D28" s="298"/>
      <c r="E28" s="298"/>
      <c r="F28" s="298"/>
      <c r="G28" s="299"/>
      <c r="L28" s="42"/>
    </row>
    <row r="29" spans="3:16" ht="42.75" customHeight="1" x14ac:dyDescent="0.25">
      <c r="C29" s="297"/>
      <c r="D29" s="298"/>
      <c r="E29" s="298"/>
      <c r="F29" s="298"/>
      <c r="G29" s="299"/>
      <c r="L29" s="42"/>
    </row>
    <row r="30" spans="3:16" ht="30" customHeight="1" x14ac:dyDescent="0.25">
      <c r="C30" s="297"/>
      <c r="D30" s="298"/>
      <c r="E30" s="298"/>
      <c r="F30" s="298"/>
      <c r="G30" s="299"/>
      <c r="L30" s="42"/>
    </row>
    <row r="31" spans="3:16" ht="30" customHeight="1" x14ac:dyDescent="0.25">
      <c r="C31" s="297"/>
      <c r="D31" s="298"/>
      <c r="E31" s="298"/>
      <c r="F31" s="298"/>
      <c r="G31" s="299"/>
      <c r="L31" s="42"/>
    </row>
    <row r="32" spans="3:16" ht="15" customHeight="1" x14ac:dyDescent="0.25">
      <c r="C32" s="297"/>
      <c r="D32" s="298"/>
      <c r="E32" s="298"/>
      <c r="F32" s="298"/>
      <c r="G32" s="299"/>
      <c r="L32" s="42"/>
    </row>
    <row r="33" spans="1:12" ht="15" customHeight="1" x14ac:dyDescent="0.25">
      <c r="C33" s="300"/>
      <c r="D33" s="301"/>
      <c r="E33" s="301"/>
      <c r="F33" s="301"/>
      <c r="G33" s="302"/>
      <c r="L33" s="42"/>
    </row>
    <row r="34" spans="1:12" ht="15" customHeight="1" x14ac:dyDescent="0.25">
      <c r="C34" s="45"/>
      <c r="D34" s="303" t="s">
        <v>10</v>
      </c>
      <c r="E34" s="303"/>
      <c r="F34" s="303"/>
      <c r="G34" s="43"/>
      <c r="L34" s="42"/>
    </row>
    <row r="35" spans="1:12" ht="15" customHeight="1" x14ac:dyDescent="0.25">
      <c r="D35" s="1"/>
      <c r="E35" s="1"/>
      <c r="F35" s="1"/>
      <c r="G35" s="1"/>
      <c r="L35" s="42"/>
    </row>
    <row r="36" spans="1:12" ht="15" customHeight="1" x14ac:dyDescent="0.25">
      <c r="D36" s="1"/>
      <c r="E36" s="1"/>
      <c r="F36" s="1"/>
      <c r="G36" s="1"/>
      <c r="L36" s="42"/>
    </row>
    <row r="37" spans="1:12" ht="15" customHeight="1" x14ac:dyDescent="0.25">
      <c r="D37" s="1"/>
      <c r="E37" s="1"/>
      <c r="F37" s="1"/>
      <c r="G37" s="1"/>
      <c r="L37" s="42"/>
    </row>
    <row r="38" spans="1:12" ht="15" customHeight="1" x14ac:dyDescent="0.25">
      <c r="D38" s="1"/>
      <c r="E38" s="1"/>
      <c r="F38" s="1"/>
      <c r="G38" s="1"/>
      <c r="L38" s="42"/>
    </row>
    <row r="39" spans="1:12" ht="30" customHeight="1" x14ac:dyDescent="0.25">
      <c r="D39" s="1"/>
      <c r="E39" s="1"/>
      <c r="F39" s="1"/>
      <c r="G39" s="1"/>
      <c r="L39" s="42"/>
    </row>
    <row r="40" spans="1:12" ht="30" customHeight="1" x14ac:dyDescent="0.25">
      <c r="C40" s="45"/>
      <c r="D40" s="1"/>
      <c r="E40" s="1"/>
      <c r="F40" s="1"/>
      <c r="G40" s="43"/>
      <c r="L40" s="42"/>
    </row>
    <row r="41" spans="1:12" ht="15" x14ac:dyDescent="0.25">
      <c r="D41" s="1"/>
      <c r="E41" s="1"/>
      <c r="F41" s="1"/>
      <c r="G41" s="1"/>
      <c r="L41" s="42"/>
    </row>
    <row r="42" spans="1:12" ht="30" customHeight="1" x14ac:dyDescent="0.25">
      <c r="C42" s="60"/>
      <c r="D42" s="259"/>
      <c r="E42" s="259"/>
      <c r="F42" s="259"/>
      <c r="G42" s="259"/>
      <c r="L42" s="42"/>
    </row>
    <row r="43" spans="1:12" ht="30" customHeight="1" x14ac:dyDescent="0.25">
      <c r="H43" s="78"/>
      <c r="L43" s="42"/>
    </row>
    <row r="44" spans="1:12" ht="30" customHeight="1" x14ac:dyDescent="0.25">
      <c r="H44" s="82"/>
      <c r="I44" s="78"/>
      <c r="J44" s="78"/>
      <c r="L44" s="42"/>
    </row>
    <row r="45" spans="1:12" ht="30" customHeight="1" x14ac:dyDescent="0.25">
      <c r="I45" s="82"/>
      <c r="J45" s="82"/>
      <c r="K45" s="1"/>
      <c r="L45" s="42"/>
    </row>
    <row r="46" spans="1:12" ht="21.75" customHeight="1" x14ac:dyDescent="0.25">
      <c r="A46" s="60"/>
      <c r="B46" s="60"/>
      <c r="K46" s="153"/>
      <c r="L46" s="42"/>
    </row>
    <row r="47" spans="1:12" ht="30" customHeight="1" x14ac:dyDescent="0.25">
      <c r="L47" s="42"/>
    </row>
    <row r="48" spans="1:12" ht="30" customHeight="1" x14ac:dyDescent="0.25">
      <c r="L48" s="42"/>
    </row>
    <row r="49" spans="12:12" ht="30" customHeight="1" x14ac:dyDescent="0.25">
      <c r="L49" s="42"/>
    </row>
    <row r="50" spans="12:12" ht="30" customHeight="1" x14ac:dyDescent="0.25">
      <c r="L50" s="42"/>
    </row>
    <row r="51" spans="12:12" ht="30" customHeight="1" x14ac:dyDescent="0.25">
      <c r="L51" s="42"/>
    </row>
    <row r="52" spans="12:12" ht="30" customHeight="1" x14ac:dyDescent="0.25">
      <c r="L52" s="42"/>
    </row>
    <row r="53" spans="12:12" ht="30" customHeight="1" x14ac:dyDescent="0.25">
      <c r="L53" s="42"/>
    </row>
    <row r="54" spans="12:12" ht="30" customHeight="1" x14ac:dyDescent="0.25">
      <c r="L54" s="42"/>
    </row>
    <row r="55" spans="12:12" ht="30" customHeight="1" x14ac:dyDescent="0.25">
      <c r="L55" s="42"/>
    </row>
    <row r="56" spans="12:12" ht="30" customHeight="1" x14ac:dyDescent="0.25">
      <c r="L56" s="42"/>
    </row>
    <row r="57" spans="12:12" ht="30" customHeight="1" x14ac:dyDescent="0.25">
      <c r="L57" s="42"/>
    </row>
  </sheetData>
  <mergeCells count="37">
    <mergeCell ref="B5:C5"/>
    <mergeCell ref="E5:F5"/>
    <mergeCell ref="G5:H5"/>
    <mergeCell ref="B6:C6"/>
    <mergeCell ref="G6:H6"/>
    <mergeCell ref="B7:C7"/>
    <mergeCell ref="G7:H7"/>
    <mergeCell ref="N8:P8"/>
    <mergeCell ref="Q8:X8"/>
    <mergeCell ref="N9:P10"/>
    <mergeCell ref="B10:C10"/>
    <mergeCell ref="F10:G10"/>
    <mergeCell ref="B11:C11"/>
    <mergeCell ref="F11:G11"/>
    <mergeCell ref="O11:P11"/>
    <mergeCell ref="B12:C12"/>
    <mergeCell ref="F12:G12"/>
    <mergeCell ref="O12:P12"/>
    <mergeCell ref="B13:C13"/>
    <mergeCell ref="F13:G13"/>
    <mergeCell ref="O13:P13"/>
    <mergeCell ref="B14:C14"/>
    <mergeCell ref="F14:G14"/>
    <mergeCell ref="O14:P14"/>
    <mergeCell ref="D42:G42"/>
    <mergeCell ref="O15:P15"/>
    <mergeCell ref="D20:E20"/>
    <mergeCell ref="D21:F21"/>
    <mergeCell ref="C27:G27"/>
    <mergeCell ref="C28:G28"/>
    <mergeCell ref="C29:G29"/>
    <mergeCell ref="C30:G30"/>
    <mergeCell ref="C31:G31"/>
    <mergeCell ref="C32:G32"/>
    <mergeCell ref="C33:G33"/>
    <mergeCell ref="D34:F34"/>
    <mergeCell ref="E22:F22"/>
  </mergeCells>
  <conditionalFormatting sqref="D10:G14">
    <cfRule type="cellIs" dxfId="62" priority="1" operator="equal">
      <formula>0</formula>
    </cfRule>
  </conditionalFormatting>
  <dataValidations count="1">
    <dataValidation allowBlank="1" showInputMessage="1" showErrorMessage="1" prompt="Créez une facture avec frais financiers dans cette feuille de calcul. Entrez le client, les détails d’expédition, les descriptions et les montants. Le Total dû est calculé automatiquement" sqref="A1 C1"/>
  </dataValidations>
  <printOptions horizontalCentered="1"/>
  <pageMargins left="0.39370078740157483" right="0.39370078740157483" top="0.39370078740157483" bottom="0.39370078740157483" header="0.23622047244094491" footer="0.23622047244094491"/>
  <pageSetup paperSize="9" scale="81" fitToHeight="0" orientation="portrait" horizontalDpi="4294967293" r:id="rId1"/>
  <headerFooter differentFirst="1">
    <oddFooter>Page &amp;P of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5"/>
  <sheetViews>
    <sheetView zoomScaleNormal="100" workbookViewId="0">
      <pane ySplit="3" topLeftCell="A4" activePane="bottomLeft" state="frozen"/>
      <selection pane="bottomLeft" activeCell="B13" sqref="B13"/>
    </sheetView>
  </sheetViews>
  <sheetFormatPr baseColWidth="10" defaultRowHeight="12.75" x14ac:dyDescent="0.2"/>
  <cols>
    <col min="1" max="1" width="14" style="6" customWidth="1"/>
    <col min="2" max="2" width="17.5" style="5" customWidth="1"/>
    <col min="3" max="3" width="20" style="5" customWidth="1"/>
    <col min="4" max="4" width="3.6640625" style="5" hidden="1" customWidth="1"/>
    <col min="5" max="5" width="12.6640625" style="5" bestFit="1" customWidth="1"/>
    <col min="6" max="6" width="33.83203125" style="5" customWidth="1"/>
    <col min="7" max="7" width="12" style="5"/>
    <col min="8" max="8" width="14.6640625" style="5" bestFit="1" customWidth="1"/>
    <col min="9" max="9" width="11.83203125" style="5" customWidth="1"/>
    <col min="10" max="10" width="3.6640625" style="5" hidden="1" customWidth="1"/>
    <col min="11" max="11" width="21.1640625" style="5" customWidth="1"/>
    <col min="12" max="14" width="11.5" style="5" customWidth="1"/>
    <col min="15" max="15" width="3.1640625" style="5" hidden="1" customWidth="1"/>
    <col min="16" max="16" width="15.83203125" style="5" customWidth="1"/>
    <col min="17" max="17" width="15.83203125" style="150" customWidth="1"/>
    <col min="18" max="18" width="31.83203125" style="5" bestFit="1" customWidth="1"/>
    <col min="19" max="19" width="52" style="5" customWidth="1"/>
    <col min="20" max="16384" width="12" style="5"/>
  </cols>
  <sheetData>
    <row r="1" spans="1:19" x14ac:dyDescent="0.2">
      <c r="A1" s="5" t="s">
        <v>11</v>
      </c>
      <c r="B1" s="5" t="s">
        <v>12</v>
      </c>
      <c r="C1" s="5" t="s">
        <v>15</v>
      </c>
      <c r="D1" s="13" t="s">
        <v>24</v>
      </c>
      <c r="E1" s="13" t="s">
        <v>25</v>
      </c>
      <c r="F1" s="5" t="s">
        <v>47</v>
      </c>
      <c r="G1" s="5" t="s">
        <v>13</v>
      </c>
      <c r="H1" s="5" t="s">
        <v>26</v>
      </c>
      <c r="I1" s="5" t="s">
        <v>14</v>
      </c>
      <c r="J1" s="5" t="s">
        <v>49</v>
      </c>
      <c r="K1" s="66" t="s">
        <v>50</v>
      </c>
      <c r="L1" s="67" t="s">
        <v>53</v>
      </c>
      <c r="M1" s="67" t="s">
        <v>52</v>
      </c>
      <c r="N1" s="67" t="s">
        <v>79</v>
      </c>
      <c r="O1" s="68" t="s">
        <v>51</v>
      </c>
      <c r="P1" s="5" t="s">
        <v>16</v>
      </c>
      <c r="Q1" s="150" t="s">
        <v>46</v>
      </c>
      <c r="R1" s="5" t="s">
        <v>45</v>
      </c>
      <c r="S1" s="5" t="s">
        <v>17</v>
      </c>
    </row>
    <row r="2" spans="1:19" s="71" customFormat="1" ht="12.75" hidden="1" customHeight="1" x14ac:dyDescent="0.2">
      <c r="A2" s="69">
        <v>1</v>
      </c>
      <c r="B2" s="70">
        <v>2</v>
      </c>
      <c r="C2" s="70">
        <v>3</v>
      </c>
      <c r="D2" s="69">
        <v>4</v>
      </c>
      <c r="E2" s="70">
        <v>5</v>
      </c>
      <c r="F2" s="70">
        <v>6</v>
      </c>
      <c r="G2" s="69">
        <v>7</v>
      </c>
      <c r="H2" s="69">
        <v>8</v>
      </c>
      <c r="I2" s="70">
        <v>9</v>
      </c>
      <c r="J2" s="69">
        <v>10</v>
      </c>
      <c r="K2" s="69">
        <v>11</v>
      </c>
      <c r="L2" s="70">
        <v>12</v>
      </c>
      <c r="M2" s="69">
        <v>13</v>
      </c>
      <c r="N2" s="69">
        <v>14</v>
      </c>
      <c r="O2" s="70">
        <v>15</v>
      </c>
      <c r="P2" s="69">
        <v>16</v>
      </c>
      <c r="Q2" s="151">
        <v>17</v>
      </c>
      <c r="R2" s="70">
        <v>18</v>
      </c>
      <c r="S2" s="69">
        <v>19</v>
      </c>
    </row>
    <row r="3" spans="1:19" s="145" customFormat="1" ht="35.25" customHeight="1" x14ac:dyDescent="0.2">
      <c r="A3" s="144">
        <v>0</v>
      </c>
      <c r="D3" s="146" t="str">
        <f>CONCATENATE(TabClient[[#This Row],[NOM]]," ",TabClient[[#This Row],[PRENOM]])</f>
        <v xml:space="preserve"> </v>
      </c>
      <c r="K3" s="147"/>
      <c r="O3" s="148"/>
      <c r="Q3" s="152"/>
    </row>
    <row r="4" spans="1:19" s="145" customFormat="1" ht="12.75" customHeight="1" x14ac:dyDescent="0.2">
      <c r="A4" s="12" t="s">
        <v>81</v>
      </c>
      <c r="B4" s="149"/>
      <c r="C4" s="149"/>
      <c r="D4" s="7" t="str">
        <f>CONCATENATE(TabClient[[#This Row],[NOM]]," ",TabClient[[#This Row],[PRENOM]])</f>
        <v xml:space="preserve"> </v>
      </c>
      <c r="E4" s="5"/>
      <c r="F4" s="149"/>
      <c r="G4" s="149"/>
      <c r="H4" s="5"/>
      <c r="I4" s="149"/>
      <c r="J4" s="5"/>
      <c r="K4" s="64"/>
      <c r="L4" s="5"/>
      <c r="M4" s="5"/>
      <c r="N4" s="5"/>
      <c r="O4" s="65"/>
      <c r="P4" s="149"/>
      <c r="Q4" s="150"/>
      <c r="R4" s="5"/>
      <c r="S4" s="149"/>
    </row>
    <row r="5" spans="1:19" x14ac:dyDescent="0.2">
      <c r="A5" s="12" t="s">
        <v>67</v>
      </c>
      <c r="B5" s="5" t="s">
        <v>97</v>
      </c>
      <c r="C5" s="5" t="s">
        <v>98</v>
      </c>
      <c r="D5" s="5" t="str">
        <f>CONCATENATE(TabClient[[#This Row],[NOM]]," ",TabClient[[#This Row],[PRENOM]])</f>
        <v>SPIROU et Fantasio</v>
      </c>
      <c r="E5" s="5" t="s">
        <v>80</v>
      </c>
      <c r="F5" s="5" t="s">
        <v>99</v>
      </c>
      <c r="G5" s="5">
        <v>999</v>
      </c>
      <c r="H5" s="5" t="s">
        <v>100</v>
      </c>
      <c r="I5" s="5" t="s">
        <v>101</v>
      </c>
      <c r="J5" s="7" t="str">
        <f>CONCATENATE(TabClient[[#This Row],[CP]]," ",TabClient[[#This Row],[VILLE]],)</f>
        <v>999 EN VILLE</v>
      </c>
      <c r="K5" s="64"/>
      <c r="O5" s="65" t="str">
        <f>CONCATENATE(TabClient[[#This Row],[CP LIV]], " ",TabClient[[#This Row],[VILLE LIV]])</f>
        <v xml:space="preserve"> </v>
      </c>
      <c r="P5" s="12">
        <v>12345678</v>
      </c>
      <c r="Q5" s="150">
        <v>29889</v>
      </c>
      <c r="R5" s="12" t="s">
        <v>102</v>
      </c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N5"/>
  <sheetViews>
    <sheetView zoomScaleNormal="100" workbookViewId="0">
      <selection activeCell="B14" sqref="B14"/>
    </sheetView>
  </sheetViews>
  <sheetFormatPr baseColWidth="10" defaultColWidth="9.33203125" defaultRowHeight="18" x14ac:dyDescent="0.2"/>
  <cols>
    <col min="1" max="1" width="26.1640625" style="216" bestFit="1" customWidth="1"/>
    <col min="2" max="2" width="44.33203125" style="207" bestFit="1" customWidth="1"/>
    <col min="3" max="3" width="48.33203125" style="207" bestFit="1" customWidth="1"/>
    <col min="4" max="4" width="19.1640625" style="207" customWidth="1"/>
    <col min="5" max="5" width="19" style="207" bestFit="1" customWidth="1"/>
    <col min="6" max="6" width="20.33203125" style="207" bestFit="1" customWidth="1"/>
    <col min="7" max="7" width="18.33203125" style="207" bestFit="1" customWidth="1"/>
    <col min="8" max="8" width="25.5" style="207" bestFit="1" customWidth="1"/>
    <col min="9" max="9" width="13.33203125" style="207" bestFit="1" customWidth="1"/>
    <col min="10" max="10" width="17" style="207" bestFit="1" customWidth="1"/>
    <col min="11" max="11" width="19.33203125" style="216" bestFit="1" customWidth="1"/>
    <col min="12" max="12" width="20.83203125" style="216" bestFit="1" customWidth="1"/>
    <col min="13" max="13" width="21" style="207" bestFit="1" customWidth="1"/>
    <col min="14" max="14" width="20.33203125" style="207" bestFit="1" customWidth="1"/>
    <col min="15" max="16384" width="9.33203125" style="207"/>
  </cols>
  <sheetData>
    <row r="1" spans="1:14" x14ac:dyDescent="0.2">
      <c r="A1" s="311"/>
      <c r="B1" s="311"/>
      <c r="C1" s="311"/>
      <c r="D1" s="312" t="s">
        <v>0</v>
      </c>
      <c r="E1" s="312"/>
      <c r="F1" s="312"/>
      <c r="G1" s="312"/>
      <c r="H1" s="312"/>
      <c r="I1" s="313"/>
      <c r="J1" s="314" t="s">
        <v>1</v>
      </c>
      <c r="K1" s="315"/>
      <c r="L1" s="315"/>
      <c r="M1" s="315"/>
      <c r="N1" s="315"/>
    </row>
    <row r="2" spans="1:14" s="216" customFormat="1" ht="36" x14ac:dyDescent="0.2">
      <c r="A2" s="208" t="s">
        <v>7</v>
      </c>
      <c r="B2" s="209" t="s">
        <v>104</v>
      </c>
      <c r="C2" s="210" t="s">
        <v>105</v>
      </c>
      <c r="D2" s="209" t="s">
        <v>106</v>
      </c>
      <c r="E2" s="209" t="s">
        <v>107</v>
      </c>
      <c r="F2" s="209" t="s">
        <v>108</v>
      </c>
      <c r="G2" s="211" t="s">
        <v>109</v>
      </c>
      <c r="H2" s="212" t="s">
        <v>36</v>
      </c>
      <c r="I2" s="213" t="s">
        <v>110</v>
      </c>
      <c r="J2" s="214" t="s">
        <v>111</v>
      </c>
      <c r="K2" s="209" t="s">
        <v>112</v>
      </c>
      <c r="L2" s="209" t="s">
        <v>113</v>
      </c>
      <c r="M2" s="215" t="s">
        <v>114</v>
      </c>
      <c r="N2" s="211" t="s">
        <v>115</v>
      </c>
    </row>
    <row r="3" spans="1:14" x14ac:dyDescent="0.2">
      <c r="A3" s="217">
        <v>85823331</v>
      </c>
      <c r="B3" s="218" t="s">
        <v>6</v>
      </c>
      <c r="C3" s="219" t="s">
        <v>4</v>
      </c>
      <c r="D3" s="240">
        <v>49</v>
      </c>
      <c r="E3" s="241">
        <v>41.19</v>
      </c>
      <c r="F3" s="242">
        <v>43.66</v>
      </c>
      <c r="G3" s="243">
        <v>56.76</v>
      </c>
      <c r="H3" s="220" t="e">
        <f>ROUNDUP(#REF!,0)</f>
        <v>#REF!</v>
      </c>
      <c r="I3" s="221">
        <v>41.19</v>
      </c>
      <c r="J3" s="222">
        <v>46.6</v>
      </c>
      <c r="K3" s="223">
        <v>39.130000000000003</v>
      </c>
      <c r="L3" s="224">
        <v>41.48</v>
      </c>
      <c r="M3" s="225">
        <v>53.92</v>
      </c>
      <c r="N3" s="226">
        <v>39.130000000000003</v>
      </c>
    </row>
    <row r="4" spans="1:14" x14ac:dyDescent="0.2">
      <c r="A4" s="227">
        <v>85883440</v>
      </c>
      <c r="B4" s="228" t="s">
        <v>5</v>
      </c>
      <c r="C4" s="219" t="s">
        <v>4</v>
      </c>
      <c r="D4" s="244">
        <v>24.2</v>
      </c>
      <c r="E4" s="245">
        <v>19.739999999999998</v>
      </c>
      <c r="F4" s="246">
        <v>20.92</v>
      </c>
      <c r="G4" s="247">
        <v>27.19</v>
      </c>
      <c r="H4" s="229" t="e">
        <f>ROUNDUP(#REF!,0)</f>
        <v>#REF!</v>
      </c>
      <c r="I4" s="230">
        <v>19.77</v>
      </c>
      <c r="J4" s="231">
        <v>23</v>
      </c>
      <c r="K4" s="232">
        <v>18.75</v>
      </c>
      <c r="L4" s="233">
        <v>19.88</v>
      </c>
      <c r="M4" s="234">
        <v>25.82</v>
      </c>
      <c r="N4" s="235">
        <v>18.78</v>
      </c>
    </row>
    <row r="5" spans="1:14" x14ac:dyDescent="0.2">
      <c r="A5" s="227">
        <v>85883520</v>
      </c>
      <c r="B5" s="228" t="s">
        <v>3</v>
      </c>
      <c r="C5" s="219" t="s">
        <v>2</v>
      </c>
      <c r="D5" s="248">
        <v>55</v>
      </c>
      <c r="E5" s="249">
        <v>44.73</v>
      </c>
      <c r="F5" s="250">
        <v>47.41</v>
      </c>
      <c r="G5" s="243">
        <v>61.65</v>
      </c>
      <c r="H5" s="220" t="e">
        <f>ROUNDUP(#REF!,0)</f>
        <v>#REF!</v>
      </c>
      <c r="I5" s="221">
        <v>44.73</v>
      </c>
      <c r="J5" s="236">
        <v>52.3</v>
      </c>
      <c r="K5" s="237">
        <v>42.49</v>
      </c>
      <c r="L5" s="238">
        <v>45.04</v>
      </c>
      <c r="M5" s="239">
        <v>58.57</v>
      </c>
      <c r="N5" s="226">
        <v>42.49</v>
      </c>
    </row>
  </sheetData>
  <mergeCells count="3">
    <mergeCell ref="A1:C1"/>
    <mergeCell ref="D1:I1"/>
    <mergeCell ref="J1:N1"/>
  </mergeCells>
  <printOptions horizontalCentered="1"/>
  <pageMargins left="0" right="0" top="0" bottom="0" header="0.31496062992125984" footer="0.31496062992125984"/>
  <pageSetup paperSize="9" scale="52" fitToHeight="0" orientation="portrait" horizontalDpi="4294967293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10"/>
  <sheetViews>
    <sheetView workbookViewId="0">
      <pane ySplit="1" topLeftCell="A2" activePane="bottomLeft" state="frozen"/>
      <selection pane="bottomLeft" activeCell="E16" sqref="E16"/>
    </sheetView>
  </sheetViews>
  <sheetFormatPr baseColWidth="10" defaultRowHeight="12.75" x14ac:dyDescent="0.2"/>
  <cols>
    <col min="1" max="1" width="13.5" bestFit="1" customWidth="1"/>
    <col min="2" max="2" width="28.1640625" bestFit="1" customWidth="1"/>
    <col min="3" max="3" width="9.1640625" bestFit="1" customWidth="1"/>
    <col min="7" max="7" width="10.1640625" style="84" bestFit="1" customWidth="1"/>
  </cols>
  <sheetData>
    <row r="1" spans="1:9" s="77" customFormat="1" x14ac:dyDescent="0.2">
      <c r="A1" s="77" t="s">
        <v>56</v>
      </c>
      <c r="B1" s="77" t="s">
        <v>58</v>
      </c>
      <c r="C1" s="77" t="s">
        <v>57</v>
      </c>
      <c r="D1" s="77" t="s">
        <v>59</v>
      </c>
      <c r="E1" s="77" t="s">
        <v>60</v>
      </c>
      <c r="F1" s="77" t="s">
        <v>55</v>
      </c>
      <c r="G1" s="83" t="s">
        <v>61</v>
      </c>
      <c r="H1" s="77" t="s">
        <v>62</v>
      </c>
    </row>
    <row r="2" spans="1:9" s="75" customFormat="1" ht="15.75" customHeight="1" x14ac:dyDescent="0.2">
      <c r="A2" s="76"/>
      <c r="B2" s="76"/>
      <c r="C2" s="76"/>
      <c r="D2" s="76"/>
      <c r="E2" s="76"/>
      <c r="F2" s="76"/>
      <c r="G2" s="76"/>
      <c r="H2" s="76"/>
      <c r="I2" s="76"/>
    </row>
    <row r="3" spans="1:9" x14ac:dyDescent="0.2">
      <c r="D3" s="156"/>
      <c r="E3" s="156"/>
    </row>
    <row r="4" spans="1:9" x14ac:dyDescent="0.2">
      <c r="D4" s="156"/>
      <c r="E4" s="156"/>
    </row>
    <row r="5" spans="1:9" x14ac:dyDescent="0.2">
      <c r="D5" s="156"/>
      <c r="E5" s="156"/>
    </row>
    <row r="7" spans="1:9" x14ac:dyDescent="0.2">
      <c r="E7" s="156"/>
    </row>
    <row r="8" spans="1:9" x14ac:dyDescent="0.2">
      <c r="D8" s="156"/>
      <c r="E8" s="156"/>
    </row>
    <row r="10" spans="1:9" x14ac:dyDescent="0.2">
      <c r="E10" s="156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3"/>
  <sheetViews>
    <sheetView workbookViewId="0">
      <selection activeCell="F8" sqref="F8"/>
    </sheetView>
  </sheetViews>
  <sheetFormatPr baseColWidth="10" defaultRowHeight="12.75" x14ac:dyDescent="0.2"/>
  <cols>
    <col min="1" max="1" width="12.83203125" customWidth="1"/>
    <col min="9" max="9" width="14" bestFit="1" customWidth="1"/>
    <col min="10" max="10" width="11.6640625" customWidth="1"/>
  </cols>
  <sheetData>
    <row r="1" spans="1:11" s="157" customFormat="1" ht="15.75" x14ac:dyDescent="0.2">
      <c r="A1" s="157" t="s">
        <v>92</v>
      </c>
      <c r="B1" s="157" t="s">
        <v>61</v>
      </c>
      <c r="C1" s="157" t="s">
        <v>85</v>
      </c>
      <c r="D1" s="157" t="s">
        <v>82</v>
      </c>
      <c r="E1" s="157" t="s">
        <v>83</v>
      </c>
      <c r="F1" s="157" t="s">
        <v>57</v>
      </c>
      <c r="G1" s="157" t="s">
        <v>59</v>
      </c>
      <c r="H1" s="157" t="s">
        <v>74</v>
      </c>
      <c r="I1" s="157" t="s">
        <v>86</v>
      </c>
      <c r="J1" s="157" t="s">
        <v>87</v>
      </c>
      <c r="K1" s="157" t="s">
        <v>84</v>
      </c>
    </row>
    <row r="2" spans="1:11" x14ac:dyDescent="0.2">
      <c r="B2" s="158"/>
    </row>
    <row r="3" spans="1:11" x14ac:dyDescent="0.2">
      <c r="B3" s="158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K3"/>
  <sheetViews>
    <sheetView tabSelected="1" workbookViewId="0"/>
  </sheetViews>
  <sheetFormatPr baseColWidth="10" defaultRowHeight="12.75" x14ac:dyDescent="0.2"/>
  <cols>
    <col min="1" max="1" width="12.83203125" customWidth="1"/>
    <col min="9" max="9" width="14" bestFit="1" customWidth="1"/>
    <col min="10" max="10" width="11.6640625" customWidth="1"/>
  </cols>
  <sheetData>
    <row r="1" spans="1:11" s="157" customFormat="1" ht="15.75" x14ac:dyDescent="0.2">
      <c r="A1" s="251" t="s">
        <v>92</v>
      </c>
      <c r="B1" s="157" t="s">
        <v>61</v>
      </c>
      <c r="C1" s="157" t="s">
        <v>85</v>
      </c>
      <c r="D1" s="157" t="s">
        <v>82</v>
      </c>
      <c r="E1" s="157" t="s">
        <v>83</v>
      </c>
      <c r="F1" s="157" t="s">
        <v>57</v>
      </c>
      <c r="G1" s="157" t="s">
        <v>59</v>
      </c>
      <c r="H1" s="157" t="s">
        <v>74</v>
      </c>
      <c r="I1" s="157" t="s">
        <v>86</v>
      </c>
      <c r="J1" s="157" t="s">
        <v>87</v>
      </c>
      <c r="K1" s="157" t="s">
        <v>84</v>
      </c>
    </row>
    <row r="2" spans="1:11" x14ac:dyDescent="0.2">
      <c r="B2" s="158"/>
    </row>
    <row r="3" spans="1:11" x14ac:dyDescent="0.2">
      <c r="B3" s="158"/>
    </row>
  </sheetData>
  <pageMargins left="0.7" right="0.7" top="0.75" bottom="0.75" header="0.3" footer="0.3"/>
  <pageSetup paperSize="9" orientation="portrait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3"/>
  <sheetViews>
    <sheetView workbookViewId="0">
      <selection activeCell="G23" sqref="G23"/>
    </sheetView>
  </sheetViews>
  <sheetFormatPr baseColWidth="10" defaultRowHeight="12.75" x14ac:dyDescent="0.2"/>
  <cols>
    <col min="10" max="10" width="14" bestFit="1" customWidth="1"/>
    <col min="11" max="11" width="11.6640625" customWidth="1"/>
  </cols>
  <sheetData>
    <row r="1" spans="1:12" s="157" customFormat="1" ht="15.75" x14ac:dyDescent="0.2">
      <c r="A1" s="157" t="s">
        <v>88</v>
      </c>
      <c r="B1" s="157" t="s">
        <v>90</v>
      </c>
      <c r="C1" s="157" t="s">
        <v>61</v>
      </c>
      <c r="D1" s="157" t="s">
        <v>85</v>
      </c>
      <c r="E1" s="157" t="s">
        <v>82</v>
      </c>
      <c r="F1" s="157" t="s">
        <v>83</v>
      </c>
      <c r="G1" s="157" t="s">
        <v>57</v>
      </c>
      <c r="H1" s="157" t="s">
        <v>59</v>
      </c>
      <c r="I1" s="157" t="s">
        <v>74</v>
      </c>
      <c r="J1" s="157" t="s">
        <v>86</v>
      </c>
      <c r="K1" s="157" t="s">
        <v>87</v>
      </c>
      <c r="L1" s="157" t="s">
        <v>84</v>
      </c>
    </row>
    <row r="2" spans="1:12" x14ac:dyDescent="0.2">
      <c r="A2" t="s">
        <v>89</v>
      </c>
      <c r="C2" s="158"/>
    </row>
    <row r="3" spans="1:12" x14ac:dyDescent="0.2">
      <c r="C3" s="158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D1:E1"/>
  <sheetViews>
    <sheetView workbookViewId="0">
      <selection activeCell="L20" sqref="L20"/>
    </sheetView>
  </sheetViews>
  <sheetFormatPr baseColWidth="10" defaultRowHeight="12.75" x14ac:dyDescent="0.2"/>
  <sheetData>
    <row r="1" spans="4:5" x14ac:dyDescent="0.2">
      <c r="D1" s="174" t="s">
        <v>22</v>
      </c>
      <c r="E1" s="77" t="e">
        <f>SUM(#REF!)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43</vt:i4>
      </vt:variant>
    </vt:vector>
  </HeadingPairs>
  <TitlesOfParts>
    <vt:vector size="53" baseType="lpstr">
      <vt:lpstr>COMMANDE bkp</vt:lpstr>
      <vt:lpstr>COMMANDE</vt:lpstr>
      <vt:lpstr>FACTURE</vt:lpstr>
      <vt:lpstr>CLIENTS</vt:lpstr>
      <vt:lpstr>LISTE</vt:lpstr>
      <vt:lpstr>Données TCD</vt:lpstr>
      <vt:lpstr>lst-com</vt:lpstr>
      <vt:lpstr>lst-fact</vt:lpstr>
      <vt:lpstr>detail-com-fact</vt:lpstr>
      <vt:lpstr>donnée-temp</vt:lpstr>
      <vt:lpstr>LISTE!Impression_des_titres</vt:lpstr>
      <vt:lpstr>COMMANDE!liste_prod</vt:lpstr>
      <vt:lpstr>'COMMANDE bkp'!liste_prod</vt:lpstr>
      <vt:lpstr>FACTURE!liste_prod</vt:lpstr>
      <vt:lpstr>'lst-com'!liste_prod</vt:lpstr>
      <vt:lpstr>'lst-fact'!liste_prod</vt:lpstr>
      <vt:lpstr>liste_prod</vt:lpstr>
      <vt:lpstr>COMMANDE!lst_cc</vt:lpstr>
      <vt:lpstr>'COMMANDE bkp'!lst_cc</vt:lpstr>
      <vt:lpstr>COMMANDE!narticle</vt:lpstr>
      <vt:lpstr>'COMMANDE bkp'!narticle</vt:lpstr>
      <vt:lpstr>FACTURE!narticle</vt:lpstr>
      <vt:lpstr>'lst-com'!narticle</vt:lpstr>
      <vt:lpstr>'lst-fact'!narticle</vt:lpstr>
      <vt:lpstr>narticle</vt:lpstr>
      <vt:lpstr>COMMANDE!narticles</vt:lpstr>
      <vt:lpstr>'COMMANDE bkp'!narticles</vt:lpstr>
      <vt:lpstr>FACTURE!narticles</vt:lpstr>
      <vt:lpstr>'lst-com'!narticles</vt:lpstr>
      <vt:lpstr>'lst-fact'!narticles</vt:lpstr>
      <vt:lpstr>narticles</vt:lpstr>
      <vt:lpstr>'lst-com'!NF</vt:lpstr>
      <vt:lpstr>'lst-fact'!NF</vt:lpstr>
      <vt:lpstr>NF</vt:lpstr>
      <vt:lpstr>COMMANDE!Nom_Société</vt:lpstr>
      <vt:lpstr>'COMMANDE bkp'!Nom_Société</vt:lpstr>
      <vt:lpstr>FACTURE!Nom_Société</vt:lpstr>
      <vt:lpstr>COMMANDE!refclient</vt:lpstr>
      <vt:lpstr>'COMMANDE bkp'!refclient</vt:lpstr>
      <vt:lpstr>FACTURE!refclient</vt:lpstr>
      <vt:lpstr>'lst-com'!refclient</vt:lpstr>
      <vt:lpstr>'lst-fact'!refclient</vt:lpstr>
      <vt:lpstr>refclient</vt:lpstr>
      <vt:lpstr>COMMANDE!Zone_d_impression</vt:lpstr>
      <vt:lpstr>'COMMANDE bkp'!Zone_d_impression</vt:lpstr>
      <vt:lpstr>FACTURE!Zone_d_impression</vt:lpstr>
      <vt:lpstr>LISTE!Zone_d_impression</vt:lpstr>
      <vt:lpstr>COMMANDE!ZoneTitreColonne1..B12.1</vt:lpstr>
      <vt:lpstr>'COMMANDE bkp'!ZoneTitreColonne1..B12.1</vt:lpstr>
      <vt:lpstr>FACTURE!ZoneTitreColonne1..B12.1</vt:lpstr>
      <vt:lpstr>COMMANDE!ZoneTitreLigne1..E5</vt:lpstr>
      <vt:lpstr>'COMMANDE bkp'!ZoneTitreLigne1..E5</vt:lpstr>
      <vt:lpstr>FACTURE!ZoneTitreLigne1..E5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 &amp; Dav</dc:creator>
  <cp:lastModifiedBy>CLAUZIN Maurice</cp:lastModifiedBy>
  <cp:lastPrinted>2018-10-31T20:11:06Z</cp:lastPrinted>
  <dcterms:created xsi:type="dcterms:W3CDTF">2018-09-25T05:04:21Z</dcterms:created>
  <dcterms:modified xsi:type="dcterms:W3CDTF">2018-11-02T11:33:02Z</dcterms:modified>
</cp:coreProperties>
</file>