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ThisWorkbook"/>
  <bookViews>
    <workbookView xWindow="0" yWindow="0" windowWidth="22260" windowHeight="12645"/>
  </bookViews>
  <sheets>
    <sheet name="Acceuil" sheetId="4" r:id="rId1"/>
    <sheet name="Table de densité" sheetId="2" r:id="rId2"/>
    <sheet name="Bdd Ev 10" sheetId="3" r:id="rId3"/>
    <sheet name="Bdd Ev 20" sheetId="6" r:id="rId4"/>
    <sheet name="Bdd Ev 30" sheetId="7" r:id="rId5"/>
    <sheet name="Bdd Ev 40" sheetId="8" r:id="rId6"/>
    <sheet name="Bdd Ev 50" sheetId="9" r:id="rId7"/>
    <sheet name="Feuil1" sheetId="5" r:id="rId8"/>
  </sheets>
  <definedNames>
    <definedName name="Table_densité">'Table de densité'!$B$6:$C$41</definedName>
    <definedName name="TableauEv10">Tableau1614[]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5" l="1"/>
  <c r="E14" i="5"/>
  <c r="F14" i="5"/>
  <c r="G14" i="5"/>
  <c r="H14" i="5"/>
  <c r="D16" i="5"/>
  <c r="E16" i="5"/>
  <c r="F16" i="5"/>
  <c r="G16" i="5"/>
  <c r="H16" i="5"/>
  <c r="D21" i="5"/>
  <c r="E21" i="5"/>
  <c r="F21" i="5"/>
  <c r="G21" i="5"/>
  <c r="G23" i="5" s="1"/>
  <c r="H21" i="5"/>
  <c r="D23" i="5"/>
  <c r="E23" i="5"/>
  <c r="F23" i="5"/>
  <c r="H23" i="5"/>
  <c r="D27" i="5"/>
  <c r="E27" i="5"/>
  <c r="F27" i="5"/>
  <c r="G27" i="5"/>
  <c r="H27" i="5"/>
  <c r="D31" i="5"/>
  <c r="D33" i="5" s="1"/>
  <c r="E31" i="5"/>
  <c r="F31" i="5"/>
  <c r="G31" i="5"/>
  <c r="H31" i="5"/>
  <c r="H33" i="5" s="1"/>
  <c r="E33" i="5"/>
  <c r="F33" i="5"/>
  <c r="G33" i="5"/>
  <c r="B7" i="2" l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</calcChain>
</file>

<file path=xl/sharedStrings.xml><?xml version="1.0" encoding="utf-8"?>
<sst xmlns="http://schemas.openxmlformats.org/spreadsheetml/2006/main" count="290" uniqueCount="77">
  <si>
    <t>Ecart</t>
  </si>
  <si>
    <t>Densité réelle</t>
  </si>
  <si>
    <t>Etat Fréquence</t>
  </si>
  <si>
    <t>Densité Idéale</t>
  </si>
  <si>
    <t>Densité affiché brouet</t>
  </si>
  <si>
    <t>Brouet</t>
  </si>
  <si>
    <t>Température EC 1.4 (°C)</t>
  </si>
  <si>
    <t>Fréquence du tube (Hz)</t>
  </si>
  <si>
    <t>Volume de solide (ml)</t>
  </si>
  <si>
    <t>Volume de brouet (ml)</t>
  </si>
  <si>
    <t xml:space="preserve">Masse du Brouet (g) </t>
  </si>
  <si>
    <t>Densité affiché EC 1.4</t>
  </si>
  <si>
    <t>Contre mesure</t>
  </si>
  <si>
    <t>Temperature °c</t>
  </si>
  <si>
    <t>Densité</t>
  </si>
  <si>
    <t>Densité Idéale EC 1.4</t>
  </si>
  <si>
    <t>Densité affiché</t>
  </si>
  <si>
    <t>Dérive</t>
  </si>
  <si>
    <t>Mesure après étalonnage</t>
  </si>
  <si>
    <t>Mesure sur EC 1.4</t>
  </si>
  <si>
    <t xml:space="preserve">Mesure sur brouet </t>
  </si>
  <si>
    <t>Date de la visite</t>
  </si>
  <si>
    <t>Etalonnage</t>
  </si>
  <si>
    <t>Température EC 1.4 (°C)2</t>
  </si>
  <si>
    <t>Densité Idéale EC 1.43</t>
  </si>
  <si>
    <t>Densité affiché EC 1.44</t>
  </si>
  <si>
    <t>Volume de solide (ml)5</t>
  </si>
  <si>
    <t>Volume de brouet (ml)6</t>
  </si>
  <si>
    <t>Masse du Brouet (g) 7</t>
  </si>
  <si>
    <t>Densité réelle8</t>
  </si>
  <si>
    <t>mardi 01 mai 2018</t>
  </si>
  <si>
    <t>300</t>
  </si>
  <si>
    <t>2500</t>
  </si>
  <si>
    <t>1.30</t>
  </si>
  <si>
    <t>50</t>
  </si>
  <si>
    <t>988,0839</t>
  </si>
  <si>
    <t>989</t>
  </si>
  <si>
    <t>475</t>
  </si>
  <si>
    <t>OK</t>
  </si>
  <si>
    <t>3290</t>
  </si>
  <si>
    <t>1.27</t>
  </si>
  <si>
    <t>0.3</t>
  </si>
  <si>
    <t>NON</t>
  </si>
  <si>
    <t>Dérive2</t>
  </si>
  <si>
    <t/>
  </si>
  <si>
    <t>OUI</t>
  </si>
  <si>
    <t>60</t>
  </si>
  <si>
    <t>0,9833072</t>
  </si>
  <si>
    <t>463</t>
  </si>
  <si>
    <t>Fréquence Incorrect</t>
  </si>
  <si>
    <t>350</t>
  </si>
  <si>
    <t>1720</t>
  </si>
  <si>
    <t>2256</t>
  </si>
  <si>
    <t>1,312</t>
  </si>
  <si>
    <t>1,28</t>
  </si>
  <si>
    <t>0,032</t>
  </si>
  <si>
    <t>55</t>
  </si>
  <si>
    <t>0,9857684</t>
  </si>
  <si>
    <t>1,1</t>
  </si>
  <si>
    <t>461</t>
  </si>
  <si>
    <t>340</t>
  </si>
  <si>
    <t>1980</t>
  </si>
  <si>
    <t>2516</t>
  </si>
  <si>
    <t>1,271</t>
  </si>
  <si>
    <t>1,29</t>
  </si>
  <si>
    <t>-0,019</t>
  </si>
  <si>
    <t>1680</t>
  </si>
  <si>
    <t>2162</t>
  </si>
  <si>
    <t>1,287</t>
  </si>
  <si>
    <t>-0,003</t>
  </si>
  <si>
    <t>51</t>
  </si>
  <si>
    <t>0,9876329</t>
  </si>
  <si>
    <t>0,994</t>
  </si>
  <si>
    <t>1600</t>
  </si>
  <si>
    <t>2064</t>
  </si>
  <si>
    <t>0</t>
  </si>
  <si>
    <t>jeudi 3 mai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</si>
</sst>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#,##0.0000"/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thin">
        <color indexed="64"/>
      </left>
      <right/>
      <top style="double">
        <color rgb="FFFF0000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 style="thin">
        <color indexed="64"/>
      </bottom>
      <diagonal/>
    </border>
    <border>
      <left/>
      <right/>
      <top style="double">
        <color rgb="FFFF0000"/>
      </top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" fontId="0" fillId="0" borderId="3" xfId="0" applyNumberFormat="1" applyFill="1" applyBorder="1" applyAlignment="1"/>
    <xf numFmtId="4" fontId="0" fillId="0" borderId="4" xfId="0" applyNumberFormat="1" applyBorder="1"/>
    <xf numFmtId="0" fontId="0" fillId="0" borderId="3" xfId="0" applyFill="1" applyBorder="1" applyAlignment="1"/>
    <xf numFmtId="0" fontId="0" fillId="0" borderId="4" xfId="0" applyFill="1" applyBorder="1" applyAlignment="1"/>
    <xf numFmtId="164" fontId="0" fillId="0" borderId="0" xfId="0" applyNumberFormat="1"/>
    <xf numFmtId="0" fontId="2" fillId="0" borderId="0" xfId="0" applyFont="1"/>
    <xf numFmtId="0" fontId="2" fillId="0" borderId="8" xfId="0" applyFont="1" applyBorder="1"/>
    <xf numFmtId="0" fontId="2" fillId="0" borderId="8" xfId="0" applyFont="1" applyFill="1" applyBorder="1" applyAlignment="1"/>
    <xf numFmtId="0" fontId="2" fillId="0" borderId="7" xfId="0" applyFont="1" applyBorder="1"/>
    <xf numFmtId="0" fontId="2" fillId="0" borderId="13" xfId="0" applyFont="1" applyBorder="1"/>
    <xf numFmtId="0" fontId="2" fillId="0" borderId="9" xfId="0" applyFont="1" applyBorder="1"/>
    <xf numFmtId="0" fontId="2" fillId="0" borderId="14" xfId="0" applyFont="1" applyFill="1" applyBorder="1" applyAlignment="1"/>
    <xf numFmtId="0" fontId="2" fillId="0" borderId="13" xfId="0" applyFont="1" applyFill="1" applyBorder="1" applyAlignment="1"/>
    <xf numFmtId="0" fontId="3" fillId="0" borderId="0" xfId="0" applyFont="1"/>
    <xf numFmtId="0" fontId="3" fillId="0" borderId="13" xfId="0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 textRotation="90"/>
    </xf>
    <xf numFmtId="0" fontId="3" fillId="0" borderId="2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textRotation="90"/>
    </xf>
    <xf numFmtId="0" fontId="3" fillId="0" borderId="26" xfId="0" applyFont="1" applyBorder="1" applyAlignment="1">
      <alignment horizontal="center" vertical="center"/>
    </xf>
    <xf numFmtId="166" fontId="3" fillId="0" borderId="21" xfId="0" applyNumberFormat="1" applyFont="1" applyBorder="1" applyAlignment="1">
      <alignment horizontal="center" vertical="center"/>
    </xf>
    <xf numFmtId="0" fontId="0" fillId="0" borderId="19" xfId="0" applyBorder="1"/>
    <xf numFmtId="165" fontId="0" fillId="0" borderId="19" xfId="0" applyNumberFormat="1" applyBorder="1"/>
    <xf numFmtId="166" fontId="3" fillId="0" borderId="22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9" xfId="0" applyFont="1" applyBorder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</cellXfs>
  <cellStyles count="1">
    <cellStyle name="Normal" xfId="0" builtinId="0"/>
  </cellStyles>
  <dxfs count="13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/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[$-F800]dddd\,\ mmmm\ dd\,\ 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US" sz="1400" b="0" i="0" u="none" strike="noStrike" kern="1200" cap="none" spc="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Calibri" panose="020F0502020204030204"/>
              </a:rPr>
              <a:t>Masse volumique Eau Pure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de densité'!$C$5</c:f>
              <c:strCache>
                <c:ptCount val="1"/>
                <c:pt idx="0">
                  <c:v>Densité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de densité'!$B$6:$B$41</c:f>
              <c:numCache>
                <c:formatCode>General</c:formatCode>
                <c:ptCount val="36"/>
                <c:pt idx="0">
                  <c:v>45</c:v>
                </c:pt>
                <c:pt idx="1">
                  <c:v>45.5</c:v>
                </c:pt>
                <c:pt idx="2">
                  <c:v>46</c:v>
                </c:pt>
                <c:pt idx="3">
                  <c:v>46.5</c:v>
                </c:pt>
                <c:pt idx="4">
                  <c:v>47</c:v>
                </c:pt>
                <c:pt idx="5">
                  <c:v>47.5</c:v>
                </c:pt>
                <c:pt idx="6">
                  <c:v>48</c:v>
                </c:pt>
                <c:pt idx="7">
                  <c:v>48.5</c:v>
                </c:pt>
                <c:pt idx="8">
                  <c:v>49</c:v>
                </c:pt>
                <c:pt idx="9">
                  <c:v>49.5</c:v>
                </c:pt>
                <c:pt idx="10">
                  <c:v>50</c:v>
                </c:pt>
                <c:pt idx="11">
                  <c:v>50.5</c:v>
                </c:pt>
                <c:pt idx="12">
                  <c:v>51</c:v>
                </c:pt>
                <c:pt idx="13">
                  <c:v>51.5</c:v>
                </c:pt>
                <c:pt idx="14">
                  <c:v>52</c:v>
                </c:pt>
                <c:pt idx="15">
                  <c:v>52.5</c:v>
                </c:pt>
                <c:pt idx="16">
                  <c:v>53</c:v>
                </c:pt>
                <c:pt idx="17">
                  <c:v>53.5</c:v>
                </c:pt>
                <c:pt idx="18">
                  <c:v>54</c:v>
                </c:pt>
                <c:pt idx="19">
                  <c:v>54.5</c:v>
                </c:pt>
                <c:pt idx="20">
                  <c:v>55</c:v>
                </c:pt>
                <c:pt idx="21">
                  <c:v>55.5</c:v>
                </c:pt>
                <c:pt idx="22">
                  <c:v>56</c:v>
                </c:pt>
                <c:pt idx="23">
                  <c:v>56.5</c:v>
                </c:pt>
                <c:pt idx="24">
                  <c:v>57</c:v>
                </c:pt>
                <c:pt idx="25">
                  <c:v>57.5</c:v>
                </c:pt>
                <c:pt idx="26">
                  <c:v>58</c:v>
                </c:pt>
                <c:pt idx="27">
                  <c:v>58.5</c:v>
                </c:pt>
                <c:pt idx="28">
                  <c:v>59</c:v>
                </c:pt>
                <c:pt idx="29">
                  <c:v>59.5</c:v>
                </c:pt>
                <c:pt idx="30">
                  <c:v>60</c:v>
                </c:pt>
                <c:pt idx="31">
                  <c:v>60.5</c:v>
                </c:pt>
                <c:pt idx="32">
                  <c:v>61</c:v>
                </c:pt>
                <c:pt idx="33">
                  <c:v>61.5</c:v>
                </c:pt>
                <c:pt idx="34">
                  <c:v>62</c:v>
                </c:pt>
                <c:pt idx="35">
                  <c:v>62.5</c:v>
                </c:pt>
              </c:numCache>
            </c:numRef>
          </c:cat>
          <c:val>
            <c:numRef>
              <c:f>'Table de densité'!$C$6:$C$41</c:f>
              <c:numCache>
                <c:formatCode>General</c:formatCode>
                <c:ptCount val="36"/>
                <c:pt idx="0" formatCode="#,##0.0000">
                  <c:v>990.24270000000001</c:v>
                </c:pt>
                <c:pt idx="1">
                  <c:v>990.03409999999997</c:v>
                </c:pt>
                <c:pt idx="2">
                  <c:v>989.8329</c:v>
                </c:pt>
                <c:pt idx="3">
                  <c:v>989.61210000000005</c:v>
                </c:pt>
                <c:pt idx="4">
                  <c:v>989.39859999999999</c:v>
                </c:pt>
                <c:pt idx="5">
                  <c:v>989.18349999999998</c:v>
                </c:pt>
                <c:pt idx="6">
                  <c:v>988.96680000000003</c:v>
                </c:pt>
                <c:pt idx="7">
                  <c:v>988.74839999999995</c:v>
                </c:pt>
                <c:pt idx="8">
                  <c:v>988.52850000000001</c:v>
                </c:pt>
                <c:pt idx="9">
                  <c:v>988.30690000000004</c:v>
                </c:pt>
                <c:pt idx="10">
                  <c:v>988.08389999999997</c:v>
                </c:pt>
                <c:pt idx="11">
                  <c:v>987.85919999999999</c:v>
                </c:pt>
                <c:pt idx="12">
                  <c:v>987.63289999999995</c:v>
                </c:pt>
                <c:pt idx="13">
                  <c:v>987.40509999999995</c:v>
                </c:pt>
                <c:pt idx="14">
                  <c:v>987.17579999999998</c:v>
                </c:pt>
                <c:pt idx="15">
                  <c:v>986.94500000000005</c:v>
                </c:pt>
                <c:pt idx="16">
                  <c:v>986.72270000000003</c:v>
                </c:pt>
                <c:pt idx="17">
                  <c:v>986.47879999999998</c:v>
                </c:pt>
                <c:pt idx="18">
                  <c:v>986.24350000000004</c:v>
                </c:pt>
                <c:pt idx="19">
                  <c:v>986.00660000000005</c:v>
                </c:pt>
                <c:pt idx="20">
                  <c:v>985.76840000000004</c:v>
                </c:pt>
                <c:pt idx="21">
                  <c:v>985.52869999999996</c:v>
                </c:pt>
                <c:pt idx="22">
                  <c:v>985.2876</c:v>
                </c:pt>
                <c:pt idx="23">
                  <c:v>985.04499999999996</c:v>
                </c:pt>
                <c:pt idx="24">
                  <c:v>984.80089999999996</c:v>
                </c:pt>
                <c:pt idx="25">
                  <c:v>984.55550000000005</c:v>
                </c:pt>
                <c:pt idx="26">
                  <c:v>984.30859999999996</c:v>
                </c:pt>
                <c:pt idx="27">
                  <c:v>984.06039999999996</c:v>
                </c:pt>
                <c:pt idx="28">
                  <c:v>983.81079999999997</c:v>
                </c:pt>
                <c:pt idx="29">
                  <c:v>983.55970000000002</c:v>
                </c:pt>
                <c:pt idx="30">
                  <c:v>983.30719999999997</c:v>
                </c:pt>
                <c:pt idx="31">
                  <c:v>983.05349999999999</c:v>
                </c:pt>
                <c:pt idx="32">
                  <c:v>982.79840000000002</c:v>
                </c:pt>
                <c:pt idx="33">
                  <c:v>982.54190000000006</c:v>
                </c:pt>
                <c:pt idx="34">
                  <c:v>982.28409999999997</c:v>
                </c:pt>
                <c:pt idx="35">
                  <c:v>982.02499999999998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EDB-4601-A829-6ADF63585A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442880"/>
        <c:axId val="186444416"/>
      </c:lineChart>
      <c:catAx>
        <c:axId val="186442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444416"/>
        <c:crosses val="autoZero"/>
        <c:auto val="1"/>
        <c:lblAlgn val="ctr"/>
        <c:lblOffset val="100"/>
        <c:noMultiLvlLbl val="0"/>
      </c:catAx>
      <c:valAx>
        <c:axId val="18644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442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10</xdr:col>
          <xdr:colOff>752475</xdr:colOff>
          <xdr:row>9</xdr:row>
          <xdr:rowOff>180975</xdr:rowOff>
        </xdr:to>
        <xdr:sp macro="" textlink="">
          <xdr:nvSpPr>
            <xdr:cNvPr id="2050" name="Lancement_Programm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0</xdr:rowOff>
    </xdr:from>
    <xdr:to>
      <xdr:col>16</xdr:col>
      <xdr:colOff>114300</xdr:colOff>
      <xdr:row>40</xdr:row>
      <xdr:rowOff>180975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3" name="Tableau1614" displayName="Tableau1614" ref="B4:W11" totalsRowShown="0" headerRowDxfId="133" dataDxfId="131" headerRowBorderDxfId="132" tableBorderDxfId="130" totalsRowBorderDxfId="129">
  <autoFilter ref="B4:W11"/>
  <tableColumns count="22">
    <tableColumn id="1" name="Date de la visite" dataDxfId="128"/>
    <tableColumn id="2" name="Température EC 1.4 (°C)" dataDxfId="127"/>
    <tableColumn id="3" name="Densité Idéale EC 1.4" dataDxfId="126"/>
    <tableColumn id="4" name="Densité affiché EC 1.4" dataDxfId="125"/>
    <tableColumn id="5" name="Fréquence du tube (Hz)" dataDxfId="124"/>
    <tableColumn id="6" name="Etat Fréquence" dataDxfId="123"/>
    <tableColumn id="7" name="Volume de solide (ml)" dataDxfId="122"/>
    <tableColumn id="8" name="Volume de brouet (ml)" dataDxfId="121"/>
    <tableColumn id="9" name="Masse du Brouet (g) " dataDxfId="120"/>
    <tableColumn id="10" name="Densité réelle" dataDxfId="119"/>
    <tableColumn id="11" name="Densité affiché" dataDxfId="118"/>
    <tableColumn id="12" name="Dérive" dataDxfId="117"/>
    <tableColumn id="13" name="Etalonnage" dataDxfId="116"/>
    <tableColumn id="14" name="Température EC 1.4 (°C)2" dataDxfId="115"/>
    <tableColumn id="15" name="Densité Idéale EC 1.43" dataDxfId="114"/>
    <tableColumn id="16" name="Densité affiché EC 1.44" dataDxfId="113"/>
    <tableColumn id="17" name="Volume de solide (ml)5" dataDxfId="112"/>
    <tableColumn id="18" name="Volume de brouet (ml)6" dataDxfId="111"/>
    <tableColumn id="19" name="Masse du Brouet (g) 7" dataDxfId="110"/>
    <tableColumn id="20" name="Densité réelle8" dataDxfId="109"/>
    <tableColumn id="21" name="Densité affiché brouet" dataDxfId="108"/>
    <tableColumn id="22" name="Dérive2" dataDxfId="10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1" name="Tableau1612" displayName="Tableau1612" ref="B4:W5" totalsRowShown="0" headerRowDxfId="106" headerRowBorderDxfId="105" tableBorderDxfId="104" totalsRowBorderDxfId="103">
  <autoFilter ref="B4:W5"/>
  <tableColumns count="22">
    <tableColumn id="1" name="Date de la visite" dataDxfId="102"/>
    <tableColumn id="2" name="Température EC 1.4 (°C)" dataDxfId="101"/>
    <tableColumn id="3" name="Densité Idéale EC 1.4" dataDxfId="100"/>
    <tableColumn id="4" name="Densité affiché EC 1.4" dataDxfId="99"/>
    <tableColumn id="5" name="Fréquence du tube (Hz)" dataDxfId="98"/>
    <tableColumn id="6" name="Etat Fréquence" dataDxfId="97"/>
    <tableColumn id="7" name="Volume de solide (ml)" dataDxfId="96"/>
    <tableColumn id="8" name="Volume de brouet (ml)" dataDxfId="95"/>
    <tableColumn id="9" name="Masse du Brouet (g) " dataDxfId="94"/>
    <tableColumn id="10" name="Densité réelle" dataDxfId="93"/>
    <tableColumn id="11" name="Densité affiché" dataDxfId="92"/>
    <tableColumn id="12" name="Dérive" dataDxfId="91"/>
    <tableColumn id="13" name="Etalonnage" dataDxfId="90"/>
    <tableColumn id="14" name="Température EC 1.4 (°C)2" dataDxfId="89"/>
    <tableColumn id="15" name="Densité Idéale EC 1.43" dataDxfId="88"/>
    <tableColumn id="16" name="Densité affiché EC 1.44" dataDxfId="87"/>
    <tableColumn id="17" name="Volume de solide (ml)5" dataDxfId="86"/>
    <tableColumn id="18" name="Volume de brouet (ml)6" dataDxfId="85"/>
    <tableColumn id="19" name="Masse du Brouet (g) 7" dataDxfId="84"/>
    <tableColumn id="20" name="Densité réelle8" dataDxfId="83"/>
    <tableColumn id="21" name="Densité affiché brouet" dataDxfId="82"/>
    <tableColumn id="22" name="Dérive2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leau1610" displayName="Tableau1610" ref="B4:W5" totalsRowShown="0" headerRowDxfId="80" headerRowBorderDxfId="79" tableBorderDxfId="78" totalsRowBorderDxfId="77">
  <autoFilter ref="B4:W5"/>
  <tableColumns count="22">
    <tableColumn id="1" name="Date de la visite" dataDxfId="76"/>
    <tableColumn id="2" name="Température EC 1.4 (°C)" dataDxfId="75"/>
    <tableColumn id="3" name="Densité Idéale EC 1.4" dataDxfId="74"/>
    <tableColumn id="4" name="Densité affiché EC 1.4" dataDxfId="73"/>
    <tableColumn id="5" name="Fréquence du tube (Hz)" dataDxfId="72"/>
    <tableColumn id="6" name="Etat Fréquence" dataDxfId="71"/>
    <tableColumn id="7" name="Volume de solide (ml)" dataDxfId="70"/>
    <tableColumn id="8" name="Volume de brouet (ml)" dataDxfId="69"/>
    <tableColumn id="9" name="Masse du Brouet (g) " dataDxfId="68"/>
    <tableColumn id="10" name="Densité réelle" dataDxfId="67"/>
    <tableColumn id="11" name="Densité affiché" dataDxfId="66"/>
    <tableColumn id="12" name="Dérive" dataDxfId="65"/>
    <tableColumn id="13" name="Etalonnage" dataDxfId="64"/>
    <tableColumn id="14" name="Température EC 1.4 (°C)2" dataDxfId="63"/>
    <tableColumn id="15" name="Densité Idéale EC 1.43" dataDxfId="62"/>
    <tableColumn id="16" name="Densité affiché EC 1.44" dataDxfId="61"/>
    <tableColumn id="17" name="Volume de solide (ml)5" dataDxfId="60"/>
    <tableColumn id="18" name="Volume de brouet (ml)6" dataDxfId="59"/>
    <tableColumn id="19" name="Masse du Brouet (g) 7" dataDxfId="58"/>
    <tableColumn id="20" name="Densité réelle8" dataDxfId="57"/>
    <tableColumn id="21" name="Densité affiché brouet" dataDxfId="56"/>
    <tableColumn id="22" name="Dérive2" dataDxfId="5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168" displayName="Tableau168" ref="B4:W5" totalsRowShown="0" headerRowDxfId="54" headerRowBorderDxfId="53" tableBorderDxfId="52" totalsRowBorderDxfId="51">
  <autoFilter ref="B4:W5"/>
  <tableColumns count="22">
    <tableColumn id="1" name="Date de la visite" dataDxfId="50"/>
    <tableColumn id="2" name="Température EC 1.4 (°C)" dataDxfId="49"/>
    <tableColumn id="3" name="Densité Idéale EC 1.4" dataDxfId="48"/>
    <tableColumn id="4" name="Densité affiché EC 1.4" dataDxfId="47"/>
    <tableColumn id="5" name="Fréquence du tube (Hz)" dataDxfId="46"/>
    <tableColumn id="6" name="Etat Fréquence" dataDxfId="45"/>
    <tableColumn id="7" name="Volume de solide (ml)" dataDxfId="44"/>
    <tableColumn id="8" name="Volume de brouet (ml)" dataDxfId="43"/>
    <tableColumn id="9" name="Masse du Brouet (g) " dataDxfId="42"/>
    <tableColumn id="10" name="Densité réelle" dataDxfId="41"/>
    <tableColumn id="11" name="Densité affiché" dataDxfId="40"/>
    <tableColumn id="12" name="Dérive" dataDxfId="39"/>
    <tableColumn id="13" name="Etalonnage" dataDxfId="38"/>
    <tableColumn id="14" name="Température EC 1.4 (°C)2" dataDxfId="37"/>
    <tableColumn id="15" name="Densité Idéale EC 1.43" dataDxfId="36"/>
    <tableColumn id="16" name="Densité affiché EC 1.44" dataDxfId="35"/>
    <tableColumn id="17" name="Volume de solide (ml)5" dataDxfId="34"/>
    <tableColumn id="18" name="Volume de brouet (ml)6" dataDxfId="33"/>
    <tableColumn id="19" name="Masse du Brouet (g) 7" dataDxfId="32"/>
    <tableColumn id="20" name="Densité réelle8" dataDxfId="31"/>
    <tableColumn id="21" name="Densité affiché brouet" dataDxfId="30"/>
    <tableColumn id="22" name="Dérive2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16" displayName="Tableau16" ref="B4:W5" totalsRowShown="0" headerRowDxfId="28" headerRowBorderDxfId="27" tableBorderDxfId="26" totalsRowBorderDxfId="25">
  <autoFilter ref="B4:W5"/>
  <tableColumns count="22">
    <tableColumn id="1" name="Date de la visite" dataDxfId="24"/>
    <tableColumn id="2" name="Température EC 1.4 (°C)" dataDxfId="23"/>
    <tableColumn id="3" name="Densité Idéale EC 1.4" dataDxfId="22"/>
    <tableColumn id="4" name="Densité affiché EC 1.4" dataDxfId="21"/>
    <tableColumn id="5" name="Fréquence du tube (Hz)" dataDxfId="20"/>
    <tableColumn id="6" name="Etat Fréquence" dataDxfId="19"/>
    <tableColumn id="7" name="Volume de solide (ml)" dataDxfId="18"/>
    <tableColumn id="8" name="Volume de brouet (ml)" dataDxfId="17"/>
    <tableColumn id="9" name="Masse du Brouet (g) " dataDxfId="16"/>
    <tableColumn id="10" name="Densité réelle" dataDxfId="15"/>
    <tableColumn id="11" name="Densité affiché" dataDxfId="14"/>
    <tableColumn id="12" name="Dérive" dataDxfId="13"/>
    <tableColumn id="13" name="Etalonnage" dataDxfId="12"/>
    <tableColumn id="14" name="Température EC 1.4 (°C)2" dataDxfId="11"/>
    <tableColumn id="15" name="Densité Idéale EC 1.43" dataDxfId="10"/>
    <tableColumn id="16" name="Densité affiché EC 1.44" dataDxfId="9"/>
    <tableColumn id="17" name="Volume de solide (ml)5" dataDxfId="8"/>
    <tableColumn id="18" name="Volume de brouet (ml)6" dataDxfId="7"/>
    <tableColumn id="19" name="Masse du Brouet (g) 7" dataDxfId="6"/>
    <tableColumn id="20" name="Densité réelle8" dataDxfId="5"/>
    <tableColumn id="21" name="Densité affiché brouet" dataDxfId="4"/>
    <tableColumn id="22" name="Dérive2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L21"/>
  <sheetViews>
    <sheetView tabSelected="1" workbookViewId="0">
      <selection activeCell="L2" sqref="L2"/>
    </sheetView>
  </sheetViews>
  <sheetFormatPr baseColWidth="10" defaultRowHeight="15" x14ac:dyDescent="0.25"/>
  <cols>
    <col min="12" max="12" width="19.28515625" bestFit="1" customWidth="1"/>
  </cols>
  <sheetData>
    <row r="21" spans="12:12" x14ac:dyDescent="0.25">
      <c r="L21" s="10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Lancement_Programme">
          <controlPr defaultSize="0" autoLine="0" autoPict="0" r:id="rId5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10</xdr:col>
                <xdr:colOff>752475</xdr:colOff>
                <xdr:row>9</xdr:row>
                <xdr:rowOff>180975</xdr:rowOff>
              </to>
            </anchor>
          </controlPr>
        </control>
      </mc:Choice>
      <mc:Fallback>
        <control shapeId="2050" r:id="rId4" name="Lancement_Programm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41"/>
  <sheetViews>
    <sheetView topLeftCell="A4" zoomScaleNormal="100" workbookViewId="0">
      <selection activeCell="C27" sqref="C27"/>
    </sheetView>
  </sheetViews>
  <sheetFormatPr baseColWidth="10" defaultRowHeight="15" x14ac:dyDescent="0.25"/>
  <cols>
    <col min="2" max="2" width="16.85546875" customWidth="1"/>
  </cols>
  <sheetData>
    <row r="1" spans="2:3" hidden="1" x14ac:dyDescent="0.25"/>
    <row r="2" spans="2:3" hidden="1" x14ac:dyDescent="0.25"/>
    <row r="3" spans="2:3" hidden="1" x14ac:dyDescent="0.25"/>
    <row r="4" spans="2:3" ht="16.5" customHeight="1" x14ac:dyDescent="0.25"/>
    <row r="5" spans="2:3" x14ac:dyDescent="0.25">
      <c r="B5" s="30" t="s">
        <v>13</v>
      </c>
      <c r="C5" s="30" t="s">
        <v>14</v>
      </c>
    </row>
    <row r="6" spans="2:3" x14ac:dyDescent="0.25">
      <c r="B6" s="30">
        <v>45</v>
      </c>
      <c r="C6" s="31">
        <v>990.24270000000001</v>
      </c>
    </row>
    <row r="7" spans="2:3" x14ac:dyDescent="0.25">
      <c r="B7" s="30">
        <f>B6+0.5</f>
        <v>45.5</v>
      </c>
      <c r="C7" s="30">
        <v>990.03409999999997</v>
      </c>
    </row>
    <row r="8" spans="2:3" x14ac:dyDescent="0.25">
      <c r="B8" s="30">
        <f t="shared" ref="B8:B41" si="0">B7+0.5</f>
        <v>46</v>
      </c>
      <c r="C8" s="30">
        <v>989.8329</v>
      </c>
    </row>
    <row r="9" spans="2:3" x14ac:dyDescent="0.25">
      <c r="B9" s="30">
        <f t="shared" si="0"/>
        <v>46.5</v>
      </c>
      <c r="C9" s="30">
        <v>989.61210000000005</v>
      </c>
    </row>
    <row r="10" spans="2:3" x14ac:dyDescent="0.25">
      <c r="B10" s="30">
        <f t="shared" si="0"/>
        <v>47</v>
      </c>
      <c r="C10" s="30">
        <v>989.39859999999999</v>
      </c>
    </row>
    <row r="11" spans="2:3" x14ac:dyDescent="0.25">
      <c r="B11" s="30">
        <f t="shared" si="0"/>
        <v>47.5</v>
      </c>
      <c r="C11" s="30">
        <v>989.18349999999998</v>
      </c>
    </row>
    <row r="12" spans="2:3" x14ac:dyDescent="0.25">
      <c r="B12" s="30">
        <f t="shared" si="0"/>
        <v>48</v>
      </c>
      <c r="C12" s="30">
        <v>988.96680000000003</v>
      </c>
    </row>
    <row r="13" spans="2:3" x14ac:dyDescent="0.25">
      <c r="B13" s="30">
        <f t="shared" si="0"/>
        <v>48.5</v>
      </c>
      <c r="C13" s="30">
        <v>988.74839999999995</v>
      </c>
    </row>
    <row r="14" spans="2:3" x14ac:dyDescent="0.25">
      <c r="B14" s="30">
        <f t="shared" si="0"/>
        <v>49</v>
      </c>
      <c r="C14" s="30">
        <v>988.52850000000001</v>
      </c>
    </row>
    <row r="15" spans="2:3" x14ac:dyDescent="0.25">
      <c r="B15" s="30">
        <f t="shared" si="0"/>
        <v>49.5</v>
      </c>
      <c r="C15" s="30">
        <v>988.30690000000004</v>
      </c>
    </row>
    <row r="16" spans="2:3" x14ac:dyDescent="0.25">
      <c r="B16" s="30">
        <f t="shared" si="0"/>
        <v>50</v>
      </c>
      <c r="C16" s="30">
        <v>988.08389999999997</v>
      </c>
    </row>
    <row r="17" spans="2:3" x14ac:dyDescent="0.25">
      <c r="B17" s="30">
        <f t="shared" si="0"/>
        <v>50.5</v>
      </c>
      <c r="C17" s="30">
        <v>987.85919999999999</v>
      </c>
    </row>
    <row r="18" spans="2:3" x14ac:dyDescent="0.25">
      <c r="B18" s="30">
        <f t="shared" si="0"/>
        <v>51</v>
      </c>
      <c r="C18" s="30">
        <v>987.63289999999995</v>
      </c>
    </row>
    <row r="19" spans="2:3" x14ac:dyDescent="0.25">
      <c r="B19" s="30">
        <f t="shared" si="0"/>
        <v>51.5</v>
      </c>
      <c r="C19" s="30">
        <v>987.40509999999995</v>
      </c>
    </row>
    <row r="20" spans="2:3" x14ac:dyDescent="0.25">
      <c r="B20" s="30">
        <f t="shared" si="0"/>
        <v>52</v>
      </c>
      <c r="C20" s="30">
        <v>987.17579999999998</v>
      </c>
    </row>
    <row r="21" spans="2:3" x14ac:dyDescent="0.25">
      <c r="B21" s="30">
        <f t="shared" si="0"/>
        <v>52.5</v>
      </c>
      <c r="C21" s="30">
        <v>986.94500000000005</v>
      </c>
    </row>
    <row r="22" spans="2:3" x14ac:dyDescent="0.25">
      <c r="B22" s="30">
        <f t="shared" si="0"/>
        <v>53</v>
      </c>
      <c r="C22" s="30">
        <v>986.72270000000003</v>
      </c>
    </row>
    <row r="23" spans="2:3" x14ac:dyDescent="0.25">
      <c r="B23" s="30">
        <f t="shared" si="0"/>
        <v>53.5</v>
      </c>
      <c r="C23" s="30">
        <v>986.47879999999998</v>
      </c>
    </row>
    <row r="24" spans="2:3" x14ac:dyDescent="0.25">
      <c r="B24" s="30">
        <f t="shared" si="0"/>
        <v>54</v>
      </c>
      <c r="C24" s="30">
        <v>986.24350000000004</v>
      </c>
    </row>
    <row r="25" spans="2:3" x14ac:dyDescent="0.25">
      <c r="B25" s="30">
        <f t="shared" si="0"/>
        <v>54.5</v>
      </c>
      <c r="C25" s="30">
        <v>986.00660000000005</v>
      </c>
    </row>
    <row r="26" spans="2:3" x14ac:dyDescent="0.25">
      <c r="B26" s="30">
        <f t="shared" si="0"/>
        <v>55</v>
      </c>
      <c r="C26" s="30">
        <v>985.76840000000004</v>
      </c>
    </row>
    <row r="27" spans="2:3" x14ac:dyDescent="0.25">
      <c r="B27" s="30">
        <f t="shared" si="0"/>
        <v>55.5</v>
      </c>
      <c r="C27" s="30">
        <v>985.52869999999996</v>
      </c>
    </row>
    <row r="28" spans="2:3" x14ac:dyDescent="0.25">
      <c r="B28" s="30">
        <f t="shared" si="0"/>
        <v>56</v>
      </c>
      <c r="C28" s="30">
        <v>985.2876</v>
      </c>
    </row>
    <row r="29" spans="2:3" x14ac:dyDescent="0.25">
      <c r="B29" s="30">
        <f t="shared" si="0"/>
        <v>56.5</v>
      </c>
      <c r="C29" s="30">
        <v>985.04499999999996</v>
      </c>
    </row>
    <row r="30" spans="2:3" x14ac:dyDescent="0.25">
      <c r="B30" s="30">
        <f t="shared" si="0"/>
        <v>57</v>
      </c>
      <c r="C30" s="30">
        <v>984.80089999999996</v>
      </c>
    </row>
    <row r="31" spans="2:3" x14ac:dyDescent="0.25">
      <c r="B31" s="30">
        <f t="shared" si="0"/>
        <v>57.5</v>
      </c>
      <c r="C31" s="30">
        <v>984.55550000000005</v>
      </c>
    </row>
    <row r="32" spans="2:3" x14ac:dyDescent="0.25">
      <c r="B32" s="30">
        <f t="shared" si="0"/>
        <v>58</v>
      </c>
      <c r="C32" s="30">
        <v>984.30859999999996</v>
      </c>
    </row>
    <row r="33" spans="2:3" x14ac:dyDescent="0.25">
      <c r="B33" s="30">
        <f t="shared" si="0"/>
        <v>58.5</v>
      </c>
      <c r="C33" s="30">
        <v>984.06039999999996</v>
      </c>
    </row>
    <row r="34" spans="2:3" x14ac:dyDescent="0.25">
      <c r="B34" s="30">
        <f t="shared" si="0"/>
        <v>59</v>
      </c>
      <c r="C34" s="30">
        <v>983.81079999999997</v>
      </c>
    </row>
    <row r="35" spans="2:3" x14ac:dyDescent="0.25">
      <c r="B35" s="30">
        <f t="shared" si="0"/>
        <v>59.5</v>
      </c>
      <c r="C35" s="30">
        <v>983.55970000000002</v>
      </c>
    </row>
    <row r="36" spans="2:3" x14ac:dyDescent="0.25">
      <c r="B36" s="30">
        <f t="shared" si="0"/>
        <v>60</v>
      </c>
      <c r="C36" s="30">
        <v>983.30719999999997</v>
      </c>
    </row>
    <row r="37" spans="2:3" x14ac:dyDescent="0.25">
      <c r="B37" s="30">
        <f>B36+0.5</f>
        <v>60.5</v>
      </c>
      <c r="C37" s="30">
        <v>983.05349999999999</v>
      </c>
    </row>
    <row r="38" spans="2:3" x14ac:dyDescent="0.25">
      <c r="B38" s="30">
        <f t="shared" si="0"/>
        <v>61</v>
      </c>
      <c r="C38" s="30">
        <v>982.79840000000002</v>
      </c>
    </row>
    <row r="39" spans="2:3" x14ac:dyDescent="0.25">
      <c r="B39" s="30">
        <f t="shared" si="0"/>
        <v>61.5</v>
      </c>
      <c r="C39" s="30">
        <v>982.54190000000006</v>
      </c>
    </row>
    <row r="40" spans="2:3" x14ac:dyDescent="0.25">
      <c r="B40" s="30">
        <f t="shared" si="0"/>
        <v>62</v>
      </c>
      <c r="C40" s="30">
        <v>982.28409999999997</v>
      </c>
    </row>
    <row r="41" spans="2:3" x14ac:dyDescent="0.25">
      <c r="B41" s="30">
        <f t="shared" si="0"/>
        <v>62.5</v>
      </c>
      <c r="C41" s="30">
        <v>982.02499999999998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W17"/>
  <sheetViews>
    <sheetView zoomScaleNormal="100" workbookViewId="0">
      <selection activeCell="I18" sqref="I18"/>
    </sheetView>
  </sheetViews>
  <sheetFormatPr baseColWidth="10" defaultRowHeight="15" x14ac:dyDescent="0.25"/>
  <cols>
    <col min="1" max="1" width="6.28515625" style="21" customWidth="1"/>
    <col min="2" max="2" width="28.7109375" style="21" customWidth="1"/>
    <col min="3" max="6" width="10.7109375" style="21" customWidth="1"/>
    <col min="7" max="7" width="21.28515625" style="21" customWidth="1"/>
    <col min="8" max="23" width="10.7109375" style="21" customWidth="1"/>
    <col min="24" max="16384" width="11.42578125" style="21"/>
  </cols>
  <sheetData>
    <row r="2" spans="2:23" ht="15.75" thickBot="1" x14ac:dyDescent="0.3"/>
    <row r="3" spans="2:23" ht="15.75" thickTop="1" x14ac:dyDescent="0.25">
      <c r="C3" s="40" t="s">
        <v>19</v>
      </c>
      <c r="D3" s="41"/>
      <c r="E3" s="41"/>
      <c r="F3" s="41"/>
      <c r="G3" s="42"/>
      <c r="H3" s="40" t="s">
        <v>20</v>
      </c>
      <c r="I3" s="41"/>
      <c r="J3" s="41"/>
      <c r="K3" s="41"/>
      <c r="L3" s="41"/>
      <c r="M3" s="42"/>
      <c r="N3" s="40" t="s">
        <v>18</v>
      </c>
      <c r="O3" s="41"/>
      <c r="P3" s="41"/>
      <c r="Q3" s="41"/>
      <c r="R3" s="41"/>
      <c r="S3" s="41"/>
      <c r="T3" s="41"/>
      <c r="U3" s="41"/>
      <c r="V3" s="41"/>
      <c r="W3" s="42"/>
    </row>
    <row r="4" spans="2:23" s="22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7" t="s">
        <v>17</v>
      </c>
      <c r="N4" s="23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22" customFormat="1" ht="15.75" hidden="1" customHeight="1" x14ac:dyDescent="0.25">
      <c r="B5" s="24"/>
      <c r="C5" s="25" t="s">
        <v>44</v>
      </c>
      <c r="D5" s="24" t="s">
        <v>44</v>
      </c>
      <c r="E5" s="24" t="s">
        <v>44</v>
      </c>
      <c r="F5" s="24" t="s">
        <v>44</v>
      </c>
      <c r="G5" s="26" t="s">
        <v>44</v>
      </c>
      <c r="H5" s="25" t="s">
        <v>44</v>
      </c>
      <c r="I5" s="24" t="s">
        <v>44</v>
      </c>
      <c r="J5" s="24" t="s">
        <v>44</v>
      </c>
      <c r="K5" s="24" t="s">
        <v>44</v>
      </c>
      <c r="L5" s="24" t="s">
        <v>44</v>
      </c>
      <c r="M5" s="28" t="s">
        <v>44</v>
      </c>
      <c r="N5" s="24"/>
      <c r="O5" s="24" t="s">
        <v>44</v>
      </c>
      <c r="P5" s="24" t="s">
        <v>44</v>
      </c>
      <c r="Q5" s="24" t="s">
        <v>44</v>
      </c>
      <c r="R5" s="24" t="s">
        <v>44</v>
      </c>
      <c r="S5" s="24" t="s">
        <v>44</v>
      </c>
      <c r="T5" s="24" t="s">
        <v>44</v>
      </c>
      <c r="U5" s="24" t="s">
        <v>44</v>
      </c>
      <c r="V5" s="24" t="s">
        <v>44</v>
      </c>
      <c r="W5" s="26" t="s">
        <v>44</v>
      </c>
    </row>
    <row r="6" spans="2:23" s="22" customFormat="1" ht="15.75" customHeight="1" x14ac:dyDescent="0.25">
      <c r="B6" s="29" t="s">
        <v>76</v>
      </c>
      <c r="C6" s="25" t="s">
        <v>70</v>
      </c>
      <c r="D6" s="24" t="s">
        <v>71</v>
      </c>
      <c r="E6" s="24" t="s">
        <v>72</v>
      </c>
      <c r="F6" s="24" t="s">
        <v>59</v>
      </c>
      <c r="G6" s="26" t="s">
        <v>49</v>
      </c>
      <c r="H6" s="25" t="s">
        <v>31</v>
      </c>
      <c r="I6" s="24" t="s">
        <v>73</v>
      </c>
      <c r="J6" s="24" t="s">
        <v>74</v>
      </c>
      <c r="K6" s="24" t="s">
        <v>64</v>
      </c>
      <c r="L6" s="24" t="s">
        <v>64</v>
      </c>
      <c r="M6" s="28" t="s">
        <v>75</v>
      </c>
      <c r="N6" s="24" t="s">
        <v>42</v>
      </c>
      <c r="O6" s="24" t="s">
        <v>44</v>
      </c>
      <c r="P6" s="24" t="s">
        <v>44</v>
      </c>
      <c r="Q6" s="24" t="s">
        <v>44</v>
      </c>
      <c r="R6" s="24" t="s">
        <v>44</v>
      </c>
      <c r="S6" s="24" t="s">
        <v>44</v>
      </c>
      <c r="T6" s="24" t="s">
        <v>44</v>
      </c>
      <c r="U6" s="24" t="s">
        <v>44</v>
      </c>
      <c r="V6" s="24" t="s">
        <v>44</v>
      </c>
      <c r="W6" s="26" t="s">
        <v>44</v>
      </c>
    </row>
    <row r="7" spans="2:23" s="22" customFormat="1" ht="15.75" customHeight="1" x14ac:dyDescent="0.25">
      <c r="B7" s="29">
        <v>43178</v>
      </c>
      <c r="C7" s="25" t="s">
        <v>56</v>
      </c>
      <c r="D7" s="24" t="s">
        <v>57</v>
      </c>
      <c r="E7" s="24" t="s">
        <v>58</v>
      </c>
      <c r="F7" s="24" t="s">
        <v>59</v>
      </c>
      <c r="G7" s="26" t="s">
        <v>49</v>
      </c>
      <c r="H7" s="25" t="s">
        <v>60</v>
      </c>
      <c r="I7" s="24" t="s">
        <v>61</v>
      </c>
      <c r="J7" s="24" t="s">
        <v>62</v>
      </c>
      <c r="K7" s="24" t="s">
        <v>63</v>
      </c>
      <c r="L7" s="24" t="s">
        <v>64</v>
      </c>
      <c r="M7" s="28" t="s">
        <v>65</v>
      </c>
      <c r="N7" s="24" t="s">
        <v>45</v>
      </c>
      <c r="O7" s="24" t="s">
        <v>56</v>
      </c>
      <c r="P7" s="24" t="s">
        <v>57</v>
      </c>
      <c r="Q7" s="24" t="s">
        <v>64</v>
      </c>
      <c r="R7" s="24" t="s">
        <v>60</v>
      </c>
      <c r="S7" s="24" t="s">
        <v>66</v>
      </c>
      <c r="T7" s="24" t="s">
        <v>67</v>
      </c>
      <c r="U7" s="24" t="s">
        <v>68</v>
      </c>
      <c r="V7" s="24" t="s">
        <v>64</v>
      </c>
      <c r="W7" s="26" t="s">
        <v>69</v>
      </c>
    </row>
    <row r="8" spans="2:23" s="22" customFormat="1" ht="15.75" customHeight="1" x14ac:dyDescent="0.25">
      <c r="B8" s="32">
        <v>43060</v>
      </c>
      <c r="C8" s="33">
        <v>53.5</v>
      </c>
      <c r="D8" s="39">
        <v>0.98647879999999999</v>
      </c>
      <c r="E8" s="34">
        <v>0.995</v>
      </c>
      <c r="F8" s="34">
        <v>463</v>
      </c>
      <c r="G8" s="26" t="s">
        <v>49</v>
      </c>
      <c r="H8" s="33">
        <v>240</v>
      </c>
      <c r="I8" s="34">
        <v>1880</v>
      </c>
      <c r="J8" s="34">
        <v>2423</v>
      </c>
      <c r="K8" s="34">
        <v>1.288</v>
      </c>
      <c r="L8" s="34">
        <v>1.2889999999999999</v>
      </c>
      <c r="M8" s="35">
        <v>1E-3</v>
      </c>
      <c r="N8" s="36" t="s">
        <v>42</v>
      </c>
      <c r="O8" s="34"/>
      <c r="P8" s="34"/>
      <c r="Q8" s="34"/>
      <c r="R8" s="34"/>
      <c r="S8" s="34"/>
      <c r="T8" s="34"/>
      <c r="U8" s="34"/>
      <c r="V8" s="34"/>
      <c r="W8" s="37"/>
    </row>
    <row r="9" spans="2:23" s="22" customFormat="1" ht="15.75" customHeight="1" x14ac:dyDescent="0.25">
      <c r="B9" s="32">
        <v>43021</v>
      </c>
      <c r="C9" s="33">
        <v>51</v>
      </c>
      <c r="D9" s="24" t="s">
        <v>71</v>
      </c>
      <c r="E9" s="34">
        <v>0.99</v>
      </c>
      <c r="F9" s="34">
        <v>463</v>
      </c>
      <c r="G9" s="26" t="s">
        <v>49</v>
      </c>
      <c r="H9" s="33">
        <v>280</v>
      </c>
      <c r="I9" s="34">
        <v>1800</v>
      </c>
      <c r="J9" s="34">
        <v>2265</v>
      </c>
      <c r="K9" s="34">
        <v>1.25</v>
      </c>
      <c r="L9" s="34">
        <v>1.25</v>
      </c>
      <c r="M9" s="35">
        <v>0</v>
      </c>
      <c r="N9" s="36" t="s">
        <v>42</v>
      </c>
      <c r="O9" s="34"/>
      <c r="P9" s="34"/>
      <c r="Q9" s="34"/>
      <c r="R9" s="34"/>
      <c r="S9" s="34"/>
      <c r="T9" s="34"/>
      <c r="U9" s="34"/>
      <c r="V9" s="34"/>
      <c r="W9" s="37"/>
    </row>
    <row r="10" spans="2:23" s="22" customFormat="1" ht="15.75" customHeight="1" x14ac:dyDescent="0.25">
      <c r="B10" s="32">
        <v>43005</v>
      </c>
      <c r="C10" s="33">
        <v>55.5</v>
      </c>
      <c r="D10" s="34">
        <v>0.98552870000000004</v>
      </c>
      <c r="E10" s="34">
        <v>0.98699999999999999</v>
      </c>
      <c r="F10" s="34">
        <v>462.95</v>
      </c>
      <c r="G10" s="26" t="s">
        <v>49</v>
      </c>
      <c r="H10" s="33">
        <v>410</v>
      </c>
      <c r="I10" s="34">
        <v>1860</v>
      </c>
      <c r="J10" s="34">
        <v>2409</v>
      </c>
      <c r="K10" s="34">
        <v>1.2949999999999999</v>
      </c>
      <c r="L10" s="34">
        <v>1.2949999999999999</v>
      </c>
      <c r="M10" s="35">
        <v>0</v>
      </c>
      <c r="N10" s="36" t="s">
        <v>42</v>
      </c>
      <c r="O10" s="34"/>
      <c r="P10" s="34"/>
      <c r="Q10" s="34"/>
      <c r="R10" s="34"/>
      <c r="S10" s="34"/>
      <c r="T10" s="34"/>
      <c r="U10" s="34"/>
      <c r="V10" s="34"/>
      <c r="W10" s="37"/>
    </row>
    <row r="11" spans="2:23" s="22" customFormat="1" ht="15.75" customHeight="1" x14ac:dyDescent="0.25">
      <c r="B11" s="29">
        <v>42950</v>
      </c>
      <c r="C11" s="25" t="s">
        <v>46</v>
      </c>
      <c r="D11" s="24" t="s">
        <v>47</v>
      </c>
      <c r="E11" s="24">
        <v>0.98399999999999999</v>
      </c>
      <c r="F11" s="24" t="s">
        <v>48</v>
      </c>
      <c r="G11" s="26" t="s">
        <v>49</v>
      </c>
      <c r="H11" s="25" t="s">
        <v>50</v>
      </c>
      <c r="I11" s="24" t="s">
        <v>51</v>
      </c>
      <c r="J11" s="24" t="s">
        <v>52</v>
      </c>
      <c r="K11" s="24" t="s">
        <v>53</v>
      </c>
      <c r="L11" s="24" t="s">
        <v>54</v>
      </c>
      <c r="M11" s="28" t="s">
        <v>55</v>
      </c>
      <c r="N11" s="24" t="s">
        <v>45</v>
      </c>
      <c r="O11" s="24" t="s">
        <v>46</v>
      </c>
      <c r="P11" s="24" t="s">
        <v>44</v>
      </c>
      <c r="Q11" s="24">
        <v>1.31</v>
      </c>
      <c r="R11" s="24" t="s">
        <v>44</v>
      </c>
      <c r="S11" s="24" t="s">
        <v>44</v>
      </c>
      <c r="T11" s="24" t="s">
        <v>44</v>
      </c>
      <c r="U11" s="24" t="s">
        <v>44</v>
      </c>
      <c r="V11" s="24" t="s">
        <v>44</v>
      </c>
      <c r="W11" s="26" t="s">
        <v>44</v>
      </c>
    </row>
    <row r="17" spans="5:5" x14ac:dyDescent="0.25">
      <c r="E17" s="38"/>
    </row>
  </sheetData>
  <mergeCells count="3">
    <mergeCell ref="C3:G3"/>
    <mergeCell ref="H3:M3"/>
    <mergeCell ref="N3:W3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W5"/>
  <sheetViews>
    <sheetView workbookViewId="0">
      <selection activeCell="B5" sqref="B5:W5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43" t="s">
        <v>19</v>
      </c>
      <c r="D3" s="44"/>
      <c r="E3" s="44"/>
      <c r="F3" s="44"/>
      <c r="G3" s="45"/>
      <c r="H3" s="43" t="s">
        <v>20</v>
      </c>
      <c r="I3" s="44"/>
      <c r="J3" s="44"/>
      <c r="K3" s="44"/>
      <c r="L3" s="44"/>
      <c r="M3" s="46"/>
      <c r="N3" s="47" t="s">
        <v>18</v>
      </c>
      <c r="O3" s="48"/>
      <c r="P3" s="48"/>
      <c r="Q3" s="48"/>
      <c r="R3" s="48"/>
      <c r="S3" s="48"/>
      <c r="T3" s="48"/>
      <c r="U3" s="48"/>
      <c r="V3" s="48"/>
      <c r="W3" s="4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W5"/>
  <sheetViews>
    <sheetView workbookViewId="0">
      <selection activeCell="B5" sqref="B5:W5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43" t="s">
        <v>19</v>
      </c>
      <c r="D3" s="44"/>
      <c r="E3" s="44"/>
      <c r="F3" s="44"/>
      <c r="G3" s="45"/>
      <c r="H3" s="43" t="s">
        <v>20</v>
      </c>
      <c r="I3" s="44"/>
      <c r="J3" s="44"/>
      <c r="K3" s="44"/>
      <c r="L3" s="44"/>
      <c r="M3" s="46"/>
      <c r="N3" s="47" t="s">
        <v>18</v>
      </c>
      <c r="O3" s="48"/>
      <c r="P3" s="48"/>
      <c r="Q3" s="48"/>
      <c r="R3" s="48"/>
      <c r="S3" s="48"/>
      <c r="T3" s="48"/>
      <c r="U3" s="48"/>
      <c r="V3" s="48"/>
      <c r="W3" s="4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W5"/>
  <sheetViews>
    <sheetView workbookViewId="0">
      <selection activeCell="H22" sqref="H22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43" t="s">
        <v>19</v>
      </c>
      <c r="D3" s="44"/>
      <c r="E3" s="44"/>
      <c r="F3" s="44"/>
      <c r="G3" s="45"/>
      <c r="H3" s="43" t="s">
        <v>20</v>
      </c>
      <c r="I3" s="44"/>
      <c r="J3" s="44"/>
      <c r="K3" s="44"/>
      <c r="L3" s="44"/>
      <c r="M3" s="46"/>
      <c r="N3" s="47" t="s">
        <v>18</v>
      </c>
      <c r="O3" s="48"/>
      <c r="P3" s="48"/>
      <c r="Q3" s="48"/>
      <c r="R3" s="48"/>
      <c r="S3" s="48"/>
      <c r="T3" s="48"/>
      <c r="U3" s="48"/>
      <c r="V3" s="48"/>
      <c r="W3" s="4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W5"/>
  <sheetViews>
    <sheetView workbookViewId="0">
      <selection sqref="A1:XFD1048576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43" t="s">
        <v>19</v>
      </c>
      <c r="D3" s="44"/>
      <c r="E3" s="44"/>
      <c r="F3" s="44"/>
      <c r="G3" s="45"/>
      <c r="H3" s="43" t="s">
        <v>20</v>
      </c>
      <c r="I3" s="44"/>
      <c r="J3" s="44"/>
      <c r="K3" s="44"/>
      <c r="L3" s="44"/>
      <c r="M3" s="46"/>
      <c r="N3" s="47" t="s">
        <v>18</v>
      </c>
      <c r="O3" s="48"/>
      <c r="P3" s="48"/>
      <c r="Q3" s="48"/>
      <c r="R3" s="48"/>
      <c r="S3" s="48"/>
      <c r="T3" s="48"/>
      <c r="U3" s="48"/>
      <c r="V3" s="48"/>
      <c r="W3" s="4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1:I34"/>
  <sheetViews>
    <sheetView workbookViewId="0">
      <selection activeCell="D31" sqref="D31"/>
    </sheetView>
  </sheetViews>
  <sheetFormatPr baseColWidth="10" defaultRowHeight="15" x14ac:dyDescent="0.25"/>
  <sheetData>
    <row r="11" spans="3:9" ht="15.75" thickBot="1" x14ac:dyDescent="0.3"/>
    <row r="12" spans="3:9" ht="15.75" thickTop="1" x14ac:dyDescent="0.25">
      <c r="C12" s="3" t="s">
        <v>6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</row>
    <row r="13" spans="3:9" x14ac:dyDescent="0.25">
      <c r="C13" s="4" t="s">
        <v>11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3:9" x14ac:dyDescent="0.25">
      <c r="C14" s="4" t="s">
        <v>3</v>
      </c>
      <c r="D14" s="4" t="str">
        <f>IF(D12=0,"Valeur",((VLOOKUP(D12,'Table de densité'!#REF!,2)/1000)))</f>
        <v>Valeur</v>
      </c>
      <c r="E14" s="4" t="str">
        <f>IF(E12=0,"Valeur",((VLOOKUP(E12,'Table de densité'!#REF!,2)/1000)))</f>
        <v>Valeur</v>
      </c>
      <c r="F14" s="4" t="str">
        <f>IF(F12=0,"Valeur",((VLOOKUP(F12,'Table de densité'!#REF!,2)/1000)))</f>
        <v>Valeur</v>
      </c>
      <c r="G14" s="4" t="str">
        <f>IF(G12=0,"Valeur",((VLOOKUP(G12,'Table de densité'!#REF!,2)/1000)))</f>
        <v>Valeur</v>
      </c>
      <c r="H14" s="4" t="str">
        <f>IF(H12=0,"Valeur",((VLOOKUP(H12,'Table de densité'!#REF!,2)/1000)))</f>
        <v>Valeur</v>
      </c>
      <c r="I14" s="1"/>
    </row>
    <row r="15" spans="3:9" x14ac:dyDescent="0.25">
      <c r="C15" s="4" t="s">
        <v>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3:9" ht="15.75" thickBot="1" x14ac:dyDescent="0.3">
      <c r="C16" s="4" t="s">
        <v>2</v>
      </c>
      <c r="D16" s="5" t="str">
        <f>IF(D15=0,"Valeur",(IF(AND(D15&gt;=473,D15&lt;=493,D15),"OK","Pas OK")))</f>
        <v>Valeur</v>
      </c>
      <c r="E16" s="5" t="str">
        <f>IF(E15=0,"Valeur",(IF(AND(E15&gt;=473,E15&lt;=493,E15),"OK","Pas OK")))</f>
        <v>Valeur</v>
      </c>
      <c r="F16" s="5" t="str">
        <f>IF(F15=0,"Valeur",(IF(AND(F15&gt;=473,F15&lt;=493,F15),"OK","Pas OK")))</f>
        <v>Valeur</v>
      </c>
      <c r="G16" s="5" t="str">
        <f>IF(G15=0,"Valeur",(IF(AND(G15&gt;=473,G15&lt;=493,G15),"OK","Pas OK")))</f>
        <v>Valeur</v>
      </c>
      <c r="H16" s="5" t="str">
        <f>IF(H15=0,"Valeur",(IF(AND(H15&gt;=473,H15&lt;=493,H15),"OK","Pas OK")))</f>
        <v>Valeur</v>
      </c>
      <c r="I16" s="1"/>
    </row>
    <row r="17" spans="3:9" ht="27.75" thickTop="1" thickBot="1" x14ac:dyDescent="0.45">
      <c r="C17" s="2"/>
      <c r="D17" s="52" t="s">
        <v>5</v>
      </c>
      <c r="E17" s="52"/>
      <c r="F17" s="52"/>
      <c r="G17" s="52"/>
      <c r="H17" s="53"/>
      <c r="I17" s="1"/>
    </row>
    <row r="18" spans="3:9" ht="15.75" thickTop="1" x14ac:dyDescent="0.25">
      <c r="C18" s="4" t="s">
        <v>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</row>
    <row r="19" spans="3:9" x14ac:dyDescent="0.25">
      <c r="C19" s="4" t="s">
        <v>9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3:9" x14ac:dyDescent="0.25">
      <c r="C20" s="4" t="s">
        <v>10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3:9" x14ac:dyDescent="0.25">
      <c r="C21" s="8" t="s">
        <v>1</v>
      </c>
      <c r="D21" s="6" t="e">
        <f>D20/D19</f>
        <v>#DIV/0!</v>
      </c>
      <c r="E21" s="6" t="e">
        <f>E20/E19</f>
        <v>#DIV/0!</v>
      </c>
      <c r="F21" s="6" t="e">
        <f>F20/F19</f>
        <v>#DIV/0!</v>
      </c>
      <c r="G21" s="6" t="e">
        <f>G20/G19</f>
        <v>#DIV/0!</v>
      </c>
      <c r="H21" s="6" t="e">
        <f>H20/H19</f>
        <v>#DIV/0!</v>
      </c>
    </row>
    <row r="22" spans="3:9" x14ac:dyDescent="0.25">
      <c r="C22" s="8" t="s">
        <v>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1"/>
    </row>
    <row r="23" spans="3:9" ht="15.75" thickBot="1" x14ac:dyDescent="0.3">
      <c r="C23" s="8" t="s">
        <v>0</v>
      </c>
      <c r="D23" s="7" t="e">
        <f>D21-D13</f>
        <v>#DIV/0!</v>
      </c>
      <c r="E23" s="7" t="e">
        <f>E21-E13</f>
        <v>#DIV/0!</v>
      </c>
      <c r="F23" s="7" t="e">
        <f>F21-F13</f>
        <v>#DIV/0!</v>
      </c>
      <c r="G23" s="7" t="e">
        <f>G21-G13</f>
        <v>#DIV/0!</v>
      </c>
      <c r="H23" s="7" t="e">
        <f>H21-H13</f>
        <v>#DIV/0!</v>
      </c>
    </row>
    <row r="24" spans="3:9" ht="27.75" thickTop="1" thickBot="1" x14ac:dyDescent="0.45">
      <c r="C24" s="2"/>
      <c r="D24" s="50" t="s">
        <v>12</v>
      </c>
      <c r="E24" s="50"/>
      <c r="F24" s="50"/>
      <c r="G24" s="50"/>
      <c r="H24" s="51"/>
    </row>
    <row r="25" spans="3:9" ht="16.5" thickTop="1" thickBot="1" x14ac:dyDescent="0.3">
      <c r="C25" s="3" t="s">
        <v>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</row>
    <row r="26" spans="3:9" ht="15.75" thickTop="1" x14ac:dyDescent="0.25">
      <c r="C26" s="4" t="s">
        <v>11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</row>
    <row r="27" spans="3:9" x14ac:dyDescent="0.25">
      <c r="C27" s="4" t="s">
        <v>3</v>
      </c>
      <c r="D27" s="4" t="str">
        <f>IF(D25=0,"Valeur",((VLOOKUP(D25,'Table de densité'!#REF!,2)/1000)))</f>
        <v>Valeur</v>
      </c>
      <c r="E27" s="4" t="str">
        <f>IF(E25=0,"Valeur",((VLOOKUP(E25,'Table de densité'!#REF!,2)/1000)))</f>
        <v>Valeur</v>
      </c>
      <c r="F27" s="4" t="str">
        <f>IF(F25=0,"Valeur",((VLOOKUP(F25,'Table de densité'!#REF!,2)/1000)))</f>
        <v>Valeur</v>
      </c>
      <c r="G27" s="4" t="str">
        <f>IF(G25=0,"Valeur",((VLOOKUP(G25,'Table de densité'!#REF!,2)/1000)))</f>
        <v>Valeur</v>
      </c>
      <c r="H27" s="4" t="str">
        <f>IF(H25=0,"Valeur",((VLOOKUP(H25,'Table de densité'!#REF!,2)/1000)))</f>
        <v>Valeur</v>
      </c>
      <c r="I27" s="1"/>
    </row>
    <row r="28" spans="3:9" x14ac:dyDescent="0.25">
      <c r="C28" s="4" t="s">
        <v>8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3:9" x14ac:dyDescent="0.25">
      <c r="C29" s="4" t="s">
        <v>9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3:9" x14ac:dyDescent="0.25">
      <c r="C30" s="4" t="s">
        <v>10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3:9" x14ac:dyDescent="0.25">
      <c r="C31" s="8" t="s">
        <v>1</v>
      </c>
      <c r="D31" s="6" t="e">
        <f>D30/D29</f>
        <v>#DIV/0!</v>
      </c>
      <c r="E31" s="6" t="e">
        <f>E30/E29</f>
        <v>#DIV/0!</v>
      </c>
      <c r="F31" s="6" t="e">
        <f>F30/F29</f>
        <v>#DIV/0!</v>
      </c>
      <c r="G31" s="6" t="e">
        <f>G30/G29</f>
        <v>#DIV/0!</v>
      </c>
      <c r="H31" s="6" t="e">
        <f>H30/H29</f>
        <v>#DIV/0!</v>
      </c>
    </row>
    <row r="32" spans="3:9" x14ac:dyDescent="0.25">
      <c r="C32" s="8" t="s">
        <v>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"/>
    </row>
    <row r="33" spans="3:8" ht="15.75" thickBot="1" x14ac:dyDescent="0.3">
      <c r="C33" s="9" t="s">
        <v>0</v>
      </c>
      <c r="D33" s="7" t="e">
        <f>D31-D21</f>
        <v>#DIV/0!</v>
      </c>
      <c r="E33" s="7" t="e">
        <f>E31-E21</f>
        <v>#DIV/0!</v>
      </c>
      <c r="F33" s="7" t="e">
        <f>F31-F21</f>
        <v>#DIV/0!</v>
      </c>
      <c r="G33" s="7" t="e">
        <f>G31-G21</f>
        <v>#DIV/0!</v>
      </c>
      <c r="H33" s="7" t="e">
        <f>H31-H21</f>
        <v>#DIV/0!</v>
      </c>
    </row>
    <row r="34" spans="3:8" ht="15.75" thickTop="1" x14ac:dyDescent="0.25"/>
  </sheetData>
  <mergeCells count="2">
    <mergeCell ref="D24:H24"/>
    <mergeCell ref="D17:H17"/>
  </mergeCells>
  <conditionalFormatting sqref="D16:H16">
    <cfRule type="cellIs" dxfId="2" priority="1" operator="greaterThan">
      <formula>493</formula>
    </cfRule>
  </conditionalFormatting>
  <conditionalFormatting sqref="D16:H16">
    <cfRule type="cellIs" dxfId="1" priority="3" operator="between">
      <formula>473</formula>
      <formula>493</formula>
    </cfRule>
  </conditionalFormatting>
  <conditionalFormatting sqref="D16:H16">
    <cfRule type="cellIs" dxfId="0" priority="2" operator="lessThan">
      <formula>473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Acceuil</vt:lpstr>
      <vt:lpstr>Table de densité</vt:lpstr>
      <vt:lpstr>Bdd Ev 10</vt:lpstr>
      <vt:lpstr>Bdd Ev 20</vt:lpstr>
      <vt:lpstr>Bdd Ev 30</vt:lpstr>
      <vt:lpstr>Bdd Ev 40</vt:lpstr>
      <vt:lpstr>Bdd Ev 50</vt:lpstr>
      <vt:lpstr>Feuil1</vt:lpstr>
      <vt:lpstr>Table_densité</vt:lpstr>
      <vt:lpstr>TableauEv10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2018-05-13T15:53:30Z</dcterms:modified>
</cp:coreProperties>
</file>