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  <Override PartName="/xl/charts/colors3.xml" ContentType="application/vnd.ms-office.chartcolorstyle+xml"/>
  <Override PartName="/xl/charts/style3.xml" ContentType="application/vnd.ms-office.chartstyle+xml"/>
  <Override PartName="/xl/charts/colors4.xml" ContentType="application/vnd.ms-office.chartcolorstyle+xml"/>
  <Override PartName="/xl/charts/style4.xml" ContentType="application/vnd.ms-office.chartstyle+xml"/>
  <Override PartName="/xl/charts/colors5.xml" ContentType="application/vnd.ms-office.chartcolorstyle+xml"/>
  <Override PartName="/xl/charts/style5.xml" ContentType="application/vnd.ms-office.chartstyle+xml"/>
  <Override PartName="/xl/charts/colors6.xml" ContentType="application/vnd.ms-office.chartcolorstyle+xml"/>
  <Override PartName="/xl/charts/style6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23040" windowHeight="8610" activeTab="1"/>
  </bookViews>
  <sheets>
    <sheet name="Suivi des réclamations" sheetId="1" r:id="rId1"/>
    <sheet name="Tableau de bord " sheetId="4" r:id="rId2"/>
    <sheet name="imprimedecloture" sheetId="5" r:id="rId3"/>
    <sheet name="Paramètres " sheetId="7" r:id="rId4"/>
    <sheet name="Combo" sheetId="8" r:id="rId5"/>
  </sheets>
  <externalReferences>
    <externalReference r:id="rId6"/>
  </externalReferences>
  <definedNames>
    <definedName name="_xlnm._FilterDatabase" localSheetId="4" hidden="1">Combo!$A$66:$A$70</definedName>
    <definedName name="_xlnm._FilterDatabase" localSheetId="3" hidden="1">'Paramètres '!#REF!</definedName>
    <definedName name="Adresse_mail">Combo!$S$1:$S$186</definedName>
    <definedName name="AMOM">'Paramètres '!$O$2</definedName>
    <definedName name="ASSISTANCE">'Paramètres '!$AA$2:$AA$3</definedName>
    <definedName name="ASSISTANCE_MONDIAL_ASSISTANCE">'Paramètres '!$H$6:$H$7</definedName>
    <definedName name="ASSISTANCE_MONDIAL_ASSISTANCE_INDIVIDUEL">'Paramètres '!$H$9:$H$10</definedName>
    <definedName name="Assureur">'Paramètres '!$W$8:$W$13</definedName>
    <definedName name="ASSUREURS">'Paramètres '!$N$1:$S$1</definedName>
    <definedName name="AUTO">'Paramètres '!$Z$2:$Z$3</definedName>
    <definedName name="CCMO">'Paramètres '!$P$2</definedName>
    <definedName name="FID">'Paramètres '!$Q$2</definedName>
    <definedName name="IARD">'Paramètres '!$Z$2:$Z$3</definedName>
    <definedName name="IARD_AMOM">'Paramètres '!$D$6:$D$7</definedName>
    <definedName name="IARD_AMOM_INDIVIDUEL">'Paramètres '!$D$9:$D$10</definedName>
    <definedName name="Listedesadressesmail">Combo!$S$2:$S$182</definedName>
    <definedName name="ListeDesAgences">Combo!$C$3:$C$29</definedName>
    <definedName name="ListeDesAssureurs">Combo!$G$3:$G$7</definedName>
    <definedName name="ListeDesCanauxReception">Combo!$E$3:$E$6</definedName>
    <definedName name="ListeDesEléments">Combo!$M$3:$M$14</definedName>
    <definedName name="ListeDesMarchés">Combo!$I$3:$I$7</definedName>
    <definedName name="ListeDesZone">Combo!$A$3:$A$8</definedName>
    <definedName name="ListesDesProduits">Combo!$K$3:$K$65</definedName>
    <definedName name="listetypeclient">Combo!$O$3:$O$6</definedName>
    <definedName name="Listetypecontrat">Combo!$Q$3:$Q$6</definedName>
    <definedName name="Marché">'Paramètres '!$B$1:$B$6</definedName>
    <definedName name="MARCHES">'Paramètres '!$B$2:$B$6</definedName>
    <definedName name="MB">'Paramètres '!$N$2:$N$4</definedName>
    <definedName name="MONDIAL_ASSISTANCE">'Paramètres '!$X$13:$Y$13</definedName>
    <definedName name="MRH" localSheetId="4">'[1]Paramètres (2)'!#REF!</definedName>
    <definedName name="MRH">'Paramètres '!#REF!</definedName>
    <definedName name="PREVOYANCE">'Paramètres '!$Y$2:$Y$5</definedName>
    <definedName name="PREVOYANCE_CCMO">'Paramètres '!$E$9:$E$10</definedName>
    <definedName name="PREVOYANCE_CCMO_INDIVIDUEL">'Paramètres '!$E$16:$E$18</definedName>
    <definedName name="PREVOYANCE_FID">'Paramètres '!$F$9:$F$10</definedName>
    <definedName name="PREVOYANCE_FID_INDIVIDUEL">'Paramètres '!$F$15:$F$18</definedName>
    <definedName name="PREVOYANCE_MB">'Paramètres '!$B$9:$B$10</definedName>
    <definedName name="PREVOYANCE_MB_COLLECTIVE">'Paramètres '!$C$60:$C$61</definedName>
    <definedName name="PREVOYANCE_MB_INDIVIDUEL">'Paramètres '!$C$54:$C$58</definedName>
    <definedName name="PREVOYANCE_SWISS">'Paramètres '!$G$9:$G$10</definedName>
    <definedName name="PREVOYANCE_SWISS_INDIVIDUEL">'Paramètres '!$G$15:$G$18</definedName>
    <definedName name="Produit">'Paramètres '!$I$1:$I$43</definedName>
    <definedName name="PRODUITS">'Paramètres '!$I$2:$I$43</definedName>
    <definedName name="RISQUE">'Paramètres '!$W$1:$AA$1</definedName>
    <definedName name="SANTE">'Paramètres '!$W$2:$W$3</definedName>
    <definedName name="SANTE_MB">'Paramètres '!$C$6:$C$7</definedName>
    <definedName name="SANTE_MB_COLLECTIVE">'Paramètres '!$C$36:$C$42</definedName>
    <definedName name="SANTE_MB_INDIVIDUEL">'Paramètres '!$C$12:$C$34</definedName>
    <definedName name="SWISS">'Paramètres '!$R$2</definedName>
    <definedName name="TabReclam">[1]!Tableau1[#Data]</definedName>
    <definedName name="Type_Client">Combo!$O$3:$O$4</definedName>
    <definedName name="Type_Contrat">Combo!$Q$3:$Q$4</definedName>
    <definedName name="TYPECLIENT">Combo!$O$3:$O$4</definedName>
    <definedName name="TYPECONTRAT">Combo!$Q$3:$Q$4</definedName>
    <definedName name="VIE">'Paramètres '!$X$2:$X$5</definedName>
    <definedName name="VIE_CCMO">'Paramètres '!$E$6:$E$7</definedName>
    <definedName name="VIE_CCMO_INDIVIDUEL">'Paramètres '!$E$12:$E$14</definedName>
    <definedName name="VIE_FID">'Paramètres '!$F$6:$F$7</definedName>
    <definedName name="VIE_FID_INDIVIDUEL">'Paramètres '!$F$12:$F$13</definedName>
    <definedName name="VIE_MB">'Paramètres '!$C$9:$C$10</definedName>
    <definedName name="VIE_MB_INDIVIDUEL">'Paramètres '!$C$44:$C$52</definedName>
    <definedName name="VIE_SWISS">'Paramètres '!$G$6:$G$7</definedName>
    <definedName name="VIE_SWISS_INDIVIDUEL">'Paramètres '!$G$12:$G$13</definedName>
    <definedName name="_xlnm.Print_Area" localSheetId="2">imprimedecloture!$B$2:$I$60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5" i="1" l="1"/>
  <c r="L35" i="1" s="1"/>
  <c r="K34" i="1"/>
  <c r="L34" i="1" s="1"/>
  <c r="K33" i="1"/>
  <c r="L33" i="1" s="1"/>
  <c r="K31" i="1"/>
  <c r="L31" i="1" s="1"/>
  <c r="K30" i="1"/>
  <c r="L30" i="1" s="1"/>
  <c r="K29" i="1"/>
  <c r="K28" i="1"/>
  <c r="L28" i="1" s="1"/>
  <c r="K27" i="1"/>
  <c r="L27" i="1" s="1"/>
  <c r="K25" i="1"/>
  <c r="L25" i="1" s="1"/>
  <c r="K23" i="1"/>
  <c r="L23" i="1" s="1"/>
  <c r="K22" i="1"/>
  <c r="L22" i="1" s="1"/>
  <c r="K21" i="1"/>
  <c r="L21" i="1" s="1"/>
  <c r="K20" i="1"/>
  <c r="L20" i="1" s="1"/>
  <c r="K19" i="1"/>
  <c r="K18" i="1"/>
  <c r="L18" i="1" s="1"/>
  <c r="K17" i="1"/>
  <c r="L17" i="1" s="1"/>
  <c r="K16" i="1"/>
  <c r="K15" i="1"/>
  <c r="L15" i="1" s="1"/>
  <c r="K14" i="1"/>
  <c r="K13" i="1"/>
  <c r="L13" i="1" s="1"/>
  <c r="K12" i="1"/>
  <c r="L12" i="1" s="1"/>
  <c r="K11" i="1"/>
  <c r="L11" i="1" s="1"/>
  <c r="K5" i="1"/>
  <c r="L5" i="1" s="1"/>
  <c r="K4" i="1"/>
  <c r="L4" i="1" s="1"/>
  <c r="L3" i="1"/>
  <c r="L6" i="1"/>
  <c r="L7" i="1"/>
  <c r="L8" i="1"/>
  <c r="L9" i="1"/>
  <c r="L10" i="1"/>
  <c r="L14" i="1"/>
  <c r="L16" i="1"/>
  <c r="L19" i="1"/>
  <c r="L24" i="1"/>
  <c r="L26" i="1"/>
  <c r="L29" i="1"/>
  <c r="L32" i="1"/>
  <c r="L36" i="1"/>
  <c r="L37" i="1"/>
  <c r="L38" i="1"/>
  <c r="I3" i="1"/>
  <c r="I4" i="1"/>
  <c r="I5" i="1"/>
  <c r="I6" i="1"/>
  <c r="I7" i="1"/>
  <c r="I8" i="1"/>
  <c r="I9" i="1"/>
  <c r="I10" i="1"/>
  <c r="I11" i="1"/>
  <c r="D53" i="4" s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W58" i="4" l="1"/>
  <c r="V58" i="4"/>
  <c r="U58" i="4"/>
  <c r="T58" i="4"/>
  <c r="S58" i="4"/>
  <c r="P58" i="4"/>
  <c r="M58" i="4"/>
  <c r="L58" i="4"/>
  <c r="K58" i="4"/>
  <c r="J58" i="4"/>
  <c r="I58" i="4"/>
  <c r="C58" i="4"/>
  <c r="W57" i="4"/>
  <c r="V57" i="4"/>
  <c r="U57" i="4"/>
  <c r="T57" i="4"/>
  <c r="S57" i="4"/>
  <c r="P57" i="4"/>
  <c r="M57" i="4"/>
  <c r="L57" i="4"/>
  <c r="K57" i="4"/>
  <c r="J57" i="4"/>
  <c r="I57" i="4"/>
  <c r="C57" i="4"/>
  <c r="W56" i="4"/>
  <c r="V56" i="4"/>
  <c r="U56" i="4"/>
  <c r="T56" i="4"/>
  <c r="S56" i="4"/>
  <c r="P56" i="4"/>
  <c r="M56" i="4"/>
  <c r="L56" i="4"/>
  <c r="K56" i="4"/>
  <c r="J56" i="4"/>
  <c r="I56" i="4"/>
  <c r="C56" i="4"/>
  <c r="W55" i="4"/>
  <c r="V55" i="4"/>
  <c r="U55" i="4"/>
  <c r="T55" i="4"/>
  <c r="S55" i="4"/>
  <c r="P55" i="4"/>
  <c r="M55" i="4"/>
  <c r="L55" i="4"/>
  <c r="K55" i="4"/>
  <c r="J55" i="4"/>
  <c r="I55" i="4"/>
  <c r="C55" i="4"/>
  <c r="W54" i="4"/>
  <c r="V54" i="4"/>
  <c r="U54" i="4"/>
  <c r="T54" i="4"/>
  <c r="S54" i="4"/>
  <c r="P54" i="4"/>
  <c r="M54" i="4"/>
  <c r="L54" i="4"/>
  <c r="K54" i="4"/>
  <c r="J54" i="4"/>
  <c r="I54" i="4"/>
  <c r="C54" i="4"/>
  <c r="W53" i="4"/>
  <c r="W59" i="4" s="1"/>
  <c r="V53" i="4"/>
  <c r="V59" i="4" s="1"/>
  <c r="U53" i="4"/>
  <c r="U59" i="4" s="1"/>
  <c r="T53" i="4"/>
  <c r="S53" i="4"/>
  <c r="S59" i="4" s="1"/>
  <c r="P53" i="4"/>
  <c r="M53" i="4"/>
  <c r="M59" i="4" s="1"/>
  <c r="L53" i="4"/>
  <c r="K53" i="4"/>
  <c r="J53" i="4"/>
  <c r="J59" i="4" s="1"/>
  <c r="I53" i="4"/>
  <c r="I59" i="4" s="1"/>
  <c r="E53" i="4"/>
  <c r="C53" i="4"/>
  <c r="C59" i="4" s="1"/>
  <c r="P59" i="4"/>
  <c r="T59" i="4"/>
  <c r="L59" i="4"/>
  <c r="E57" i="4"/>
  <c r="E54" i="4"/>
  <c r="E58" i="4"/>
  <c r="F53" i="4"/>
  <c r="F57" i="4"/>
  <c r="D57" i="4"/>
  <c r="F58" i="4"/>
  <c r="D58" i="4"/>
  <c r="E56" i="4"/>
  <c r="F56" i="4"/>
  <c r="D56" i="4"/>
  <c r="E55" i="4"/>
  <c r="F55" i="4"/>
  <c r="D55" i="4"/>
  <c r="F54" i="4"/>
  <c r="D54" i="4"/>
  <c r="K59" i="4" l="1"/>
  <c r="F59" i="4"/>
  <c r="E59" i="4"/>
  <c r="D59" i="4"/>
</calcChain>
</file>

<file path=xl/sharedStrings.xml><?xml version="1.0" encoding="utf-8"?>
<sst xmlns="http://schemas.openxmlformats.org/spreadsheetml/2006/main" count="1324" uniqueCount="632">
  <si>
    <t>Identifiant</t>
  </si>
  <si>
    <t>Elément de gestion</t>
  </si>
  <si>
    <t>Client</t>
  </si>
  <si>
    <t>Contrat</t>
  </si>
  <si>
    <t>Descriptif de la réclamation</t>
  </si>
  <si>
    <t>Chrono</t>
  </si>
  <si>
    <t>Réf. Rclamation</t>
  </si>
  <si>
    <t>Zone 2</t>
  </si>
  <si>
    <t>Agence de rattachement</t>
  </si>
  <si>
    <t>Canal de réception</t>
  </si>
  <si>
    <t>Date de réception</t>
  </si>
  <si>
    <t>Date d'AR</t>
  </si>
  <si>
    <t>Délai d'AR</t>
  </si>
  <si>
    <t>Date de traitement</t>
  </si>
  <si>
    <t>Délai de traitement</t>
  </si>
  <si>
    <t>Date de cloture</t>
  </si>
  <si>
    <t>Nom du client</t>
  </si>
  <si>
    <t xml:space="preserve"> Prénom du client</t>
  </si>
  <si>
    <t>Type de client</t>
  </si>
  <si>
    <t>Coordonnées 
(N° Tel ou @ mail)</t>
  </si>
  <si>
    <t>N° de Contrat</t>
  </si>
  <si>
    <t>Type de contrat</t>
  </si>
  <si>
    <t>Nom du contrat</t>
  </si>
  <si>
    <t>Assureur</t>
  </si>
  <si>
    <t>Marché</t>
  </si>
  <si>
    <t>Elément du contrat concerné</t>
  </si>
  <si>
    <t>Détail  sur la réclamation</t>
  </si>
  <si>
    <t>Attribué à</t>
  </si>
  <si>
    <t>@ mail</t>
  </si>
  <si>
    <t>Solution Proposé</t>
  </si>
  <si>
    <t>Réponse du réclamant</t>
  </si>
  <si>
    <t>Date de clotûre</t>
  </si>
  <si>
    <t>Guadeloupe</t>
  </si>
  <si>
    <t>Agence A2</t>
  </si>
  <si>
    <t>Courrier</t>
  </si>
  <si>
    <t>Emp 2</t>
  </si>
  <si>
    <t>Emp 3</t>
  </si>
  <si>
    <t>15/11/2017</t>
  </si>
  <si>
    <t>CLIENT2</t>
  </si>
  <si>
    <t>P CLIENT2</t>
  </si>
  <si>
    <t>PP</t>
  </si>
  <si>
    <t>client1@adep.com</t>
  </si>
  <si>
    <t>T59875</t>
  </si>
  <si>
    <t>COLLECTIF</t>
  </si>
  <si>
    <t>CR200</t>
  </si>
  <si>
    <t>MB</t>
  </si>
  <si>
    <t>SANTE</t>
  </si>
  <si>
    <t>Prime / Cotisation</t>
  </si>
  <si>
    <t>TATATI TATA TATATI TATA 2</t>
  </si>
  <si>
    <t>Amine.ZEMRANI@adep.com</t>
  </si>
  <si>
    <t>BVXCBVNB NNCV ?</t>
  </si>
  <si>
    <t>Guyane</t>
  </si>
  <si>
    <t>Agence A3</t>
  </si>
  <si>
    <t>Téléphone</t>
  </si>
  <si>
    <t>Emp 4</t>
  </si>
  <si>
    <t>CLIENT3</t>
  </si>
  <si>
    <t>P CLIENT3</t>
  </si>
  <si>
    <t>client2@adep.com</t>
  </si>
  <si>
    <t>T59876</t>
  </si>
  <si>
    <t>INDIVIDUEL</t>
  </si>
  <si>
    <t>Confort</t>
  </si>
  <si>
    <t>Résiliation - Fin du contrat</t>
  </si>
  <si>
    <t>TATATI TATA TATATI TATA 3</t>
  </si>
  <si>
    <t>Favorable</t>
  </si>
  <si>
    <t>18/02/2018</t>
  </si>
  <si>
    <t>Réunion</t>
  </si>
  <si>
    <t>Agence A4</t>
  </si>
  <si>
    <t>Direct</t>
  </si>
  <si>
    <t>CLIENT4</t>
  </si>
  <si>
    <t>P CLIENT4</t>
  </si>
  <si>
    <t>client3@adep.com</t>
  </si>
  <si>
    <t>T59877</t>
  </si>
  <si>
    <t>Equilibre</t>
  </si>
  <si>
    <t>Sinistre - Prise en charge</t>
  </si>
  <si>
    <t>TATATI TATA TATATI TATA 4</t>
  </si>
  <si>
    <t>Agence A5</t>
  </si>
  <si>
    <t>CLIENT5</t>
  </si>
  <si>
    <t>P CLIENT5</t>
  </si>
  <si>
    <t>client4@adep.com</t>
  </si>
  <si>
    <t>T59878</t>
  </si>
  <si>
    <t>TATATI TATA TATATI TATA 5</t>
  </si>
  <si>
    <t>s.duquesne@adep.com</t>
  </si>
  <si>
    <t>Agence A6</t>
  </si>
  <si>
    <t>client5@adep.com</t>
  </si>
  <si>
    <t>T59879</t>
  </si>
  <si>
    <t>Obsèques +</t>
  </si>
  <si>
    <t>VIE</t>
  </si>
  <si>
    <t>Gestion du contrat</t>
  </si>
  <si>
    <t>Métropole</t>
  </si>
  <si>
    <t>CLIENT6</t>
  </si>
  <si>
    <t>P CLIENT6</t>
  </si>
  <si>
    <t>client6@adep.com</t>
  </si>
  <si>
    <t>TATATI TATA TATATI TATA 6</t>
  </si>
  <si>
    <t>Agence A8</t>
  </si>
  <si>
    <t>Emp 1</t>
  </si>
  <si>
    <t>28/07/2017</t>
  </si>
  <si>
    <t>CLIENT8</t>
  </si>
  <si>
    <t>P CLIENT8</t>
  </si>
  <si>
    <t>client7@adep.com</t>
  </si>
  <si>
    <t>T59881</t>
  </si>
  <si>
    <t>Primo</t>
  </si>
  <si>
    <t>TATATI TATA TATATI TATA 8</t>
  </si>
  <si>
    <t>Mayotte</t>
  </si>
  <si>
    <t>Agence A1</t>
  </si>
  <si>
    <t>E-mail</t>
  </si>
  <si>
    <t>14/11/2017</t>
  </si>
  <si>
    <t>CLIENT9</t>
  </si>
  <si>
    <t>P CLIENT9</t>
  </si>
  <si>
    <t>client8@adep.com</t>
  </si>
  <si>
    <t>T59882</t>
  </si>
  <si>
    <t>CR250</t>
  </si>
  <si>
    <t>TATATI TATA TATATI TATA 9</t>
  </si>
  <si>
    <t>CLIENT10</t>
  </si>
  <si>
    <t>P CLIENT10</t>
  </si>
  <si>
    <t>client9@adep.com</t>
  </si>
  <si>
    <t>T59883</t>
  </si>
  <si>
    <t>Basique</t>
  </si>
  <si>
    <t>Souscription</t>
  </si>
  <si>
    <t>TATATI TATA TATATI TATA 10</t>
  </si>
  <si>
    <t>Défavorable</t>
  </si>
  <si>
    <t>Martinique</t>
  </si>
  <si>
    <t>CLIENT11</t>
  </si>
  <si>
    <t>P CLIENT11</t>
  </si>
  <si>
    <t>client10@adep.com</t>
  </si>
  <si>
    <t>T59884</t>
  </si>
  <si>
    <t>TATATI TATA TATATI TATA 11</t>
  </si>
  <si>
    <t>CLIENT12</t>
  </si>
  <si>
    <t>P CLIENT12</t>
  </si>
  <si>
    <t>client11@adep.com</t>
  </si>
  <si>
    <t>T59885</t>
  </si>
  <si>
    <t>TATATI TATA TATATI TATA 12</t>
  </si>
  <si>
    <t>CLIENT13</t>
  </si>
  <si>
    <t>P CLIENT13</t>
  </si>
  <si>
    <t>PM</t>
  </si>
  <si>
    <t>client12@adep.com</t>
  </si>
  <si>
    <t>T59886</t>
  </si>
  <si>
    <t>Optimum</t>
  </si>
  <si>
    <t>TATATI TATA TATATI TATA 13</t>
  </si>
  <si>
    <t>CLIENT14</t>
  </si>
  <si>
    <t>P CLIENT14</t>
  </si>
  <si>
    <t>client13@adep.com</t>
  </si>
  <si>
    <t>T59887</t>
  </si>
  <si>
    <t>Obsèques</t>
  </si>
  <si>
    <t>SWISS</t>
  </si>
  <si>
    <t>TATATI TATA TATATI TATA 14</t>
  </si>
  <si>
    <t>Agence A7</t>
  </si>
  <si>
    <t>CLIENT15</t>
  </si>
  <si>
    <t>P CLIENT15</t>
  </si>
  <si>
    <t>client14@adep.com</t>
  </si>
  <si>
    <t>T59888</t>
  </si>
  <si>
    <t>Livretraite</t>
  </si>
  <si>
    <t>CCMO</t>
  </si>
  <si>
    <t>TATATI TATA TATATI TATA 15</t>
  </si>
  <si>
    <t>CLIENT16</t>
  </si>
  <si>
    <t>P CLIENT16</t>
  </si>
  <si>
    <t>client15@adep.com</t>
  </si>
  <si>
    <t>T59889</t>
  </si>
  <si>
    <t>TATATI TATA TATATI TATA 16</t>
  </si>
  <si>
    <t>CLIENT17</t>
  </si>
  <si>
    <t>P CLIENT17</t>
  </si>
  <si>
    <t>client16@adep.com</t>
  </si>
  <si>
    <t>T59890</t>
  </si>
  <si>
    <t>TATATI TATA TATATI TATA 17</t>
  </si>
  <si>
    <t>CLIENT18</t>
  </si>
  <si>
    <t>P CLIENT18</t>
  </si>
  <si>
    <t>client17@adep.com</t>
  </si>
  <si>
    <t>T59891</t>
  </si>
  <si>
    <t>TATATI TATA TATATI TATA 18</t>
  </si>
  <si>
    <t>CLIENT19</t>
  </si>
  <si>
    <t>P CLIENT19</t>
  </si>
  <si>
    <t>client18@adep.com</t>
  </si>
  <si>
    <t>T59892</t>
  </si>
  <si>
    <t>TATATI TATA TATATI TATA 19</t>
  </si>
  <si>
    <t>CLIENT20</t>
  </si>
  <si>
    <t>P CLIENT20</t>
  </si>
  <si>
    <t>client19@adep.com</t>
  </si>
  <si>
    <t>T59893</t>
  </si>
  <si>
    <t>TATATI TATA TATATI TATA 20</t>
  </si>
  <si>
    <t>CLIENT21</t>
  </si>
  <si>
    <t>P CLIENT21</t>
  </si>
  <si>
    <t>T59894</t>
  </si>
  <si>
    <t>TATATI TATA TATATI TATA 21</t>
  </si>
  <si>
    <t>CLIENT22</t>
  </si>
  <si>
    <t>P CLIENT22</t>
  </si>
  <si>
    <t>client21@adep.com</t>
  </si>
  <si>
    <t>T59895</t>
  </si>
  <si>
    <t>TATATI TATA TATATI TATA 22</t>
  </si>
  <si>
    <t>20/11/2017</t>
  </si>
  <si>
    <t>CLIENT23</t>
  </si>
  <si>
    <t>P CLIENT23</t>
  </si>
  <si>
    <t>client22@adep.com</t>
  </si>
  <si>
    <t>T59896</t>
  </si>
  <si>
    <t>CR300</t>
  </si>
  <si>
    <t>TATATI TATA TATATI TATA 23</t>
  </si>
  <si>
    <t>CLIENT24</t>
  </si>
  <si>
    <t>P CLIENT24</t>
  </si>
  <si>
    <t>client23@adep.com</t>
  </si>
  <si>
    <t>T59897</t>
  </si>
  <si>
    <t>TATATI TATA TATATI TATA 24</t>
  </si>
  <si>
    <t>CLIENT25</t>
  </si>
  <si>
    <t>P CLIENT25</t>
  </si>
  <si>
    <t>client24@adep.com</t>
  </si>
  <si>
    <t>T59898</t>
  </si>
  <si>
    <t>TATATI TATA TATATI TATA 25</t>
  </si>
  <si>
    <t>CLIENT26</t>
  </si>
  <si>
    <t>P CLIENT26</t>
  </si>
  <si>
    <t>client25@adep.com</t>
  </si>
  <si>
    <t>T59899</t>
  </si>
  <si>
    <t>TATATI TATA TATATI TATA 26</t>
  </si>
  <si>
    <t>Emp 5</t>
  </si>
  <si>
    <t>CLIENT27</t>
  </si>
  <si>
    <t>P CLIENT27</t>
  </si>
  <si>
    <t>client26@adep.com</t>
  </si>
  <si>
    <t>T59900</t>
  </si>
  <si>
    <t>Assistance</t>
  </si>
  <si>
    <t>AMOM</t>
  </si>
  <si>
    <t>ASSISTANCE</t>
  </si>
  <si>
    <t>TATATI TATA TATATI TATA 27</t>
  </si>
  <si>
    <t>Emp 6</t>
  </si>
  <si>
    <t>CLIENT28</t>
  </si>
  <si>
    <t>P CLIENT28</t>
  </si>
  <si>
    <t>client27@adep.com</t>
  </si>
  <si>
    <t>T59901</t>
  </si>
  <si>
    <t>TATATI TATA TATATI TATA 28</t>
  </si>
  <si>
    <t>Emp 7</t>
  </si>
  <si>
    <t>CLIENT29</t>
  </si>
  <si>
    <t>P CLIENT29</t>
  </si>
  <si>
    <t>client28@adep.com</t>
  </si>
  <si>
    <t>T59902</t>
  </si>
  <si>
    <t>IARD</t>
  </si>
  <si>
    <t>TATATI TATA TATATI TATA 29</t>
  </si>
  <si>
    <t>Emp 8</t>
  </si>
  <si>
    <t>CLIENT30</t>
  </si>
  <si>
    <t>P CLIENT30</t>
  </si>
  <si>
    <t>client29@adep.com</t>
  </si>
  <si>
    <t>T59903</t>
  </si>
  <si>
    <t>TATATI TATA TATATI TATA 30</t>
  </si>
  <si>
    <t>Emp 9</t>
  </si>
  <si>
    <t>CLIENT31</t>
  </si>
  <si>
    <t>P CLIENT31</t>
  </si>
  <si>
    <t>client30@adep.com</t>
  </si>
  <si>
    <t>T59904</t>
  </si>
  <si>
    <t>TATATI TATA TATATI TATA 31</t>
  </si>
  <si>
    <t>Emp 10</t>
  </si>
  <si>
    <t>CLIENT32</t>
  </si>
  <si>
    <t>P CLIENT32</t>
  </si>
  <si>
    <t>client31@adep.com</t>
  </si>
  <si>
    <t>T59905</t>
  </si>
  <si>
    <t>AUTO</t>
  </si>
  <si>
    <t>TATATI TATA TATATI TATA 32</t>
  </si>
  <si>
    <t>Agence A9</t>
  </si>
  <si>
    <t>Emp 11</t>
  </si>
  <si>
    <t>P CLIENT33</t>
  </si>
  <si>
    <t>client32@adep.com</t>
  </si>
  <si>
    <t>T59906</t>
  </si>
  <si>
    <t>TATATI TATA TATATI TATA 33</t>
  </si>
  <si>
    <t>Agence A10</t>
  </si>
  <si>
    <t>Emp 12</t>
  </si>
  <si>
    <t>CLIENT34</t>
  </si>
  <si>
    <t>P CLIENT34</t>
  </si>
  <si>
    <t>client33@adep.com</t>
  </si>
  <si>
    <t>T59907</t>
  </si>
  <si>
    <t>TATATI TATA TATATI TATA 34</t>
  </si>
  <si>
    <t>Agence GD Bourg</t>
  </si>
  <si>
    <t xml:space="preserve">Téléphone </t>
  </si>
  <si>
    <t>Emp 13</t>
  </si>
  <si>
    <t>21/11/2017</t>
  </si>
  <si>
    <t>Zemrani</t>
  </si>
  <si>
    <t>Personne Physique</t>
  </si>
  <si>
    <t>client34@adep.com</t>
  </si>
  <si>
    <t>er erger er</t>
  </si>
  <si>
    <t>Collective</t>
  </si>
  <si>
    <t>OBSEQUES +</t>
  </si>
  <si>
    <t>Agence St Martin</t>
  </si>
  <si>
    <t>Emp 14</t>
  </si>
  <si>
    <t>17/11/2017</t>
  </si>
  <si>
    <t>client35@adep.com</t>
  </si>
  <si>
    <t>T57846</t>
  </si>
  <si>
    <t>Individuel</t>
  </si>
  <si>
    <t>LIVRETRAITE</t>
  </si>
  <si>
    <t>Agence Capesterre</t>
  </si>
  <si>
    <t>Emp 15</t>
  </si>
  <si>
    <t>a.Z</t>
  </si>
  <si>
    <t>client36@adep.com</t>
  </si>
  <si>
    <t>T54879</t>
  </si>
  <si>
    <t>Réceptionner par :</t>
  </si>
  <si>
    <t>Traité par :</t>
  </si>
  <si>
    <t xml:space="preserve"> </t>
  </si>
  <si>
    <t>a</t>
  </si>
  <si>
    <t>b</t>
  </si>
  <si>
    <t>c</t>
  </si>
  <si>
    <t>d</t>
  </si>
  <si>
    <t>e</t>
  </si>
  <si>
    <t>f</t>
  </si>
  <si>
    <t>h</t>
  </si>
  <si>
    <t>q</t>
  </si>
  <si>
    <t>s</t>
  </si>
  <si>
    <t>g</t>
  </si>
  <si>
    <t>j</t>
  </si>
  <si>
    <t>repartition par azssureur</t>
  </si>
  <si>
    <t>#Réclamations</t>
  </si>
  <si>
    <t>Nbre de réclamations reçues</t>
  </si>
  <si>
    <t>Délai moyen 
d'AR</t>
  </si>
  <si>
    <t>Nbre de réclamations traitées</t>
  </si>
  <si>
    <t>Délai moyen 
de traitement</t>
  </si>
  <si>
    <t>#Eléments concernés</t>
  </si>
  <si>
    <t>#Réclamations par assureur</t>
  </si>
  <si>
    <t>Marché / Risque</t>
  </si>
  <si>
    <t>PREVOYANCE</t>
  </si>
  <si>
    <t>FID</t>
  </si>
  <si>
    <t>DOM</t>
  </si>
  <si>
    <t>TOTAL</t>
  </si>
  <si>
    <t>CLIENT1</t>
  </si>
  <si>
    <t>CLIENT7</t>
  </si>
  <si>
    <t>CLIENT35</t>
  </si>
  <si>
    <t>CLIENT36</t>
  </si>
  <si>
    <t>P CLIENT1</t>
  </si>
  <si>
    <t>P CLIENT7</t>
  </si>
  <si>
    <t>P CLIENT35</t>
  </si>
  <si>
    <t>P CLIENT36</t>
  </si>
  <si>
    <t/>
  </si>
  <si>
    <t>RECLAMATION</t>
  </si>
  <si>
    <t>NOM &amp; PRENOM CLIENT</t>
  </si>
  <si>
    <t>TYPE CLIENT</t>
  </si>
  <si>
    <t>DEPARTEMENT</t>
  </si>
  <si>
    <t>DATE RECEPTION RECLAMATION</t>
  </si>
  <si>
    <t>RECEPTIONNE PAR</t>
  </si>
  <si>
    <t>MODE DE RECEPTION RECLAMATION</t>
  </si>
  <si>
    <t>PERIMETRE CONCERNE PAR LA RECLAMATION</t>
  </si>
  <si>
    <t>RISQUE</t>
  </si>
  <si>
    <t>ASSUREUR</t>
  </si>
  <si>
    <t>si "Autre", merci de préciser le domaine/département:</t>
  </si>
  <si>
    <t>TYPE DE CONTRAT</t>
  </si>
  <si>
    <t>Si disponible, N° contrat:</t>
  </si>
  <si>
    <t>NOM CONTRAT</t>
  </si>
  <si>
    <t>N° CONTRAT</t>
  </si>
  <si>
    <t>DETAIL DE LA RECLAMATION</t>
  </si>
  <si>
    <t>si "Autre", merci de préciser:</t>
  </si>
  <si>
    <t>ELEMENT DU CONTRAT CONCERNE</t>
  </si>
  <si>
    <t>DESCRIPTIF DE LA RECLAMATION:</t>
  </si>
  <si>
    <t>TRAITEMENT DE LA RECLAMATION</t>
  </si>
  <si>
    <t>DATE DE TRAITEMENT DE LA RECLAMATION</t>
  </si>
  <si>
    <t>TRAITEE PAR</t>
  </si>
  <si>
    <t>REPONSE DU RECLAMANT:</t>
  </si>
  <si>
    <t xml:space="preserve">      Favorable            Défavorable</t>
  </si>
  <si>
    <t>COMMENTAIRES TRAITEMENT RECLAMATION:</t>
  </si>
  <si>
    <t xml:space="preserve">DATE DE CLOTURE : </t>
  </si>
  <si>
    <t>MONDIAL ASSISTANCE</t>
  </si>
  <si>
    <t>Produit concerné</t>
  </si>
  <si>
    <t>=&gt; Nom définit : RISQUE</t>
  </si>
  <si>
    <t>AFRIK ASSISTANCE</t>
  </si>
  <si>
    <t>CREOL ASSISTANCE</t>
  </si>
  <si>
    <t>=&gt; Nom définit : SANTE</t>
  </si>
  <si>
    <t>=&gt; Nom définit : AUTO</t>
  </si>
  <si>
    <t>=&gt; Nom définit : ASSISTANCE</t>
  </si>
  <si>
    <t>Type Contrat</t>
  </si>
  <si>
    <t>MRH</t>
  </si>
  <si>
    <t>CEREMONIE OBSEQUES</t>
  </si>
  <si>
    <t>=&gt; Nom définit : VIE</t>
  </si>
  <si>
    <t>=&gt; Nom définit : PREVOYANCE</t>
  </si>
  <si>
    <t>COLLECTIVE</t>
  </si>
  <si>
    <t>LIVREPARGNE</t>
  </si>
  <si>
    <t>ASSUREURS</t>
  </si>
  <si>
    <t xml:space="preserve">Produit concerné - AUTO   - Individuel </t>
  </si>
  <si>
    <t xml:space="preserve">Produit concerné - VIE - Individuel </t>
  </si>
  <si>
    <t xml:space="preserve">Produit concerné - ASSISTANCE   - Individuel </t>
  </si>
  <si>
    <t>OBSEQUES</t>
  </si>
  <si>
    <t>LIVRETUDES</t>
  </si>
  <si>
    <t xml:space="preserve">Produit concerné - PREVOYANCE - Individuel </t>
  </si>
  <si>
    <t xml:space="preserve">Produit concerné - SANTE   - Individuel </t>
  </si>
  <si>
    <t>EPARGN'ALIZE</t>
  </si>
  <si>
    <t>PRIMO</t>
  </si>
  <si>
    <t>EVENEMENT</t>
  </si>
  <si>
    <t>PRIMO EXTRA</t>
  </si>
  <si>
    <t>FANDEVENANA</t>
  </si>
  <si>
    <t>PRIMO PLUS</t>
  </si>
  <si>
    <t>OBSEQUES PLUS</t>
  </si>
  <si>
    <t>EVENEMENT CAPITAL</t>
  </si>
  <si>
    <t>FORMULE CAPITAL</t>
  </si>
  <si>
    <t>=&gt; Nom définit : ASSUREUR</t>
  </si>
  <si>
    <t>BASIQUE</t>
  </si>
  <si>
    <t>FORMULE RELAIS</t>
  </si>
  <si>
    <t>BIEN-ETRE</t>
  </si>
  <si>
    <t>PREV'</t>
  </si>
  <si>
    <t>CONFORT</t>
  </si>
  <si>
    <t>LIVRETRETRAITE</t>
  </si>
  <si>
    <t>PREV' TTES CAUSES</t>
  </si>
  <si>
    <t>EQUILIBRE</t>
  </si>
  <si>
    <t>QUIETUDE</t>
  </si>
  <si>
    <t>ESSENTIEL</t>
  </si>
  <si>
    <t>SERENITE</t>
  </si>
  <si>
    <t>EXCELLENCE</t>
  </si>
  <si>
    <t>OPTIMUM</t>
  </si>
  <si>
    <t>M150</t>
  </si>
  <si>
    <t>ANI</t>
  </si>
  <si>
    <t>M200</t>
  </si>
  <si>
    <t>ANI +</t>
  </si>
  <si>
    <t>M250</t>
  </si>
  <si>
    <t>M300</t>
  </si>
  <si>
    <t>M350</t>
  </si>
  <si>
    <t>M400</t>
  </si>
  <si>
    <t>CR350</t>
  </si>
  <si>
    <t>BASIQUE - TNS</t>
  </si>
  <si>
    <t>CR400</t>
  </si>
  <si>
    <t>BIEN-ETRE - TNS</t>
  </si>
  <si>
    <t>CONFORT - TNS</t>
  </si>
  <si>
    <t>EQUILIBRE - TNS</t>
  </si>
  <si>
    <t>ESSENTIEL - TNS</t>
  </si>
  <si>
    <t>EXCELLENCE - TNS</t>
  </si>
  <si>
    <t>OPTIMUM - TNS</t>
  </si>
  <si>
    <t xml:space="preserve">Produit concerné - SANTE   - Collectif </t>
  </si>
  <si>
    <t>SERENA</t>
  </si>
  <si>
    <t>QUIETUDE PLUS</t>
  </si>
  <si>
    <t>Prev'accident</t>
  </si>
  <si>
    <t>Prévoyance Ttes causes</t>
  </si>
  <si>
    <t xml:space="preserve">Produit concerné - PREVOYANCE - Collective </t>
  </si>
  <si>
    <t>PREVOYANCE COLLECTIVE</t>
  </si>
  <si>
    <t>Zone</t>
  </si>
  <si>
    <t>Agence</t>
  </si>
  <si>
    <t>Canal réception réclamation</t>
  </si>
  <si>
    <t>Type Client</t>
  </si>
  <si>
    <t>Adresse mail</t>
  </si>
  <si>
    <t>Adelyne.PETIT-FRERE@adep.com</t>
  </si>
  <si>
    <t>Agence Baie Mahault</t>
  </si>
  <si>
    <t xml:space="preserve">Autre </t>
  </si>
  <si>
    <t>ADIL.SALHI@adep.com</t>
  </si>
  <si>
    <t>Agence Basse Terre</t>
  </si>
  <si>
    <t>Personne Morale</t>
  </si>
  <si>
    <t>Administrateur@adep.com</t>
  </si>
  <si>
    <t>En Agence</t>
  </si>
  <si>
    <t>agence.capesterre-belle-eau@adep.com</t>
  </si>
  <si>
    <t>agence.cayenne@adep.com</t>
  </si>
  <si>
    <t>Agence Le Moule</t>
  </si>
  <si>
    <t>agence.centre-ville-FdeF@adep.com</t>
  </si>
  <si>
    <t>Agence Morne à l'eau</t>
  </si>
  <si>
    <t>agence.fort-de-france@adep.com</t>
  </si>
  <si>
    <t>Agence Point-à-Pitre</t>
  </si>
  <si>
    <t>agence.kourou@adep.com</t>
  </si>
  <si>
    <t>agence.lamentin@adep.com</t>
  </si>
  <si>
    <t>Agence Ste Rose</t>
  </si>
  <si>
    <t>agence.le-moule@adep.com</t>
  </si>
  <si>
    <t>Agence Cayenne</t>
  </si>
  <si>
    <t>agence.mayotte@adep.com</t>
  </si>
  <si>
    <t>Agence Kourou</t>
  </si>
  <si>
    <t>agence.paris@adep.com</t>
  </si>
  <si>
    <t>Agence St Laurent du Maroni</t>
  </si>
  <si>
    <t>agence.riviere-salee@adep.com</t>
  </si>
  <si>
    <t>Agence Dillon FDF</t>
  </si>
  <si>
    <t>agence.saint-andre@adep.com</t>
  </si>
  <si>
    <t>Agence Lamentin</t>
  </si>
  <si>
    <t>agence.saint-benoit@adep.com</t>
  </si>
  <si>
    <t>Agence Rivière Salée</t>
  </si>
  <si>
    <t>agence.saint-denis@adep.com</t>
  </si>
  <si>
    <t>Agence St Pierre</t>
  </si>
  <si>
    <t>agence.sainte-clotilde@adep.com</t>
  </si>
  <si>
    <t>Agence Ste Marie</t>
  </si>
  <si>
    <t>agence.sainte-marie@adep.com</t>
  </si>
  <si>
    <t>Agence de Mamoudzou</t>
  </si>
  <si>
    <t>agence.sainte-rose@adep.com</t>
  </si>
  <si>
    <t>Agence de Paris</t>
  </si>
  <si>
    <t>agence.saint-laurent-du-maroni@adep.com</t>
  </si>
  <si>
    <t>Agence Le Port</t>
  </si>
  <si>
    <t>agence.saint-louis@adep.com</t>
  </si>
  <si>
    <t>Agence St André</t>
  </si>
  <si>
    <t>agence.saint-martin@adep.com</t>
  </si>
  <si>
    <t>Agence St Denis</t>
  </si>
  <si>
    <t>agence.saint-paul@adep.com</t>
  </si>
  <si>
    <t>Agence St Louis</t>
  </si>
  <si>
    <t>agence.saint-pierre-martinique@adep.com</t>
  </si>
  <si>
    <t>Agence St Paul</t>
  </si>
  <si>
    <t>agence.saint-pierre-reunion@adep.com</t>
  </si>
  <si>
    <t>AgenceBaieMahault@adep.com</t>
  </si>
  <si>
    <t>Agence Ste Clotilde</t>
  </si>
  <si>
    <t>AgenceBasseTerre@adep.com</t>
  </si>
  <si>
    <t>AgenceMorneal'Eau@adep.com</t>
  </si>
  <si>
    <t>AgencePointeaPitre@adep.com</t>
  </si>
  <si>
    <t>agira1@adep.com</t>
  </si>
  <si>
    <t>Alice.MANGIN@adep.com</t>
  </si>
  <si>
    <t>AnneMarie.POUJOL@adep.com</t>
  </si>
  <si>
    <t>Arnaud.Bories@adep.com</t>
  </si>
  <si>
    <t>assistante.guyane@adep.com</t>
  </si>
  <si>
    <t>ASSOCIATION@adep.com</t>
  </si>
  <si>
    <t>Audrey.MARC@adep.com</t>
  </si>
  <si>
    <t>Audrey.Toine@adep.com</t>
  </si>
  <si>
    <t>Aurelia.CHARPENTIER@adep.com</t>
  </si>
  <si>
    <t>AURELIE.SANCHEZ@adep.com</t>
  </si>
  <si>
    <t>AURORE.ROUCAYROL@adep.com</t>
  </si>
  <si>
    <t>BEATRICE.NEWTON@adep.com</t>
  </si>
  <si>
    <t>Benedicte.BANSEPT@adep.com</t>
  </si>
  <si>
    <t>candidature973@adep.com</t>
  </si>
  <si>
    <t>CAROLE.MARIA@adep.com</t>
  </si>
  <si>
    <t>CAROLINE.MORGANTINI@adep.com</t>
  </si>
  <si>
    <t>Catherine.GOURDIALSING@adep.com</t>
  </si>
  <si>
    <t>CE@adep.com</t>
  </si>
  <si>
    <t>Cedric.LAURET@adep.com</t>
  </si>
  <si>
    <t>Celine.CESSO@adep.com</t>
  </si>
  <si>
    <t>CHARLES.THEOTISTE@adep.com</t>
  </si>
  <si>
    <t>Cheyenne.ASAWINIE@adep.com</t>
  </si>
  <si>
    <t>Christel.GASPARIN@adep.com</t>
  </si>
  <si>
    <t>Christine.IKARACK@adep.com</t>
  </si>
  <si>
    <t>CHRISTINE.NOHARET@adep.com</t>
  </si>
  <si>
    <t>cil@adep.com</t>
  </si>
  <si>
    <t>Cingrid.JONCART@adep.com</t>
  </si>
  <si>
    <t>Cinthia.PINDY@adep.com</t>
  </si>
  <si>
    <t>Claire.Caux@adep.com</t>
  </si>
  <si>
    <t>CLAIRE.YRA@adep.com</t>
  </si>
  <si>
    <t>CLEMENCE.SEGURA@adep.com</t>
  </si>
  <si>
    <t>collectives.reunion@adep.com</t>
  </si>
  <si>
    <t>commercial.reunion@adep.com</t>
  </si>
  <si>
    <t>communication@adep.com</t>
  </si>
  <si>
    <t>compta-fg@adep.com</t>
  </si>
  <si>
    <t>contact@adep.com</t>
  </si>
  <si>
    <t>contentieux@adep.com</t>
  </si>
  <si>
    <t>CORINNE.GOMBAULT@adep.com</t>
  </si>
  <si>
    <t>Cyril.Sabatier@adep.com</t>
  </si>
  <si>
    <t>Dany.KBIDI@adep.com</t>
  </si>
  <si>
    <t>DELEGATION.MARTINIQUE@adep.com</t>
  </si>
  <si>
    <t>Delphine.DOMUN@adep.com</t>
  </si>
  <si>
    <t>DELPHINE.TRUDELLE@adep.com</t>
  </si>
  <si>
    <t>DJAMILA.LAHRACH@adep.com</t>
  </si>
  <si>
    <t>Dorothee.Streiff@adep.com</t>
  </si>
  <si>
    <t>dsn@adep.com</t>
  </si>
  <si>
    <t>dsn-test@adep.com</t>
  </si>
  <si>
    <t>E.GONZALES@adep.com</t>
  </si>
  <si>
    <t>EDITH.BOUREL@adep.com</t>
  </si>
  <si>
    <t>EDWIGE.PAULJOSEPH@adep.com</t>
  </si>
  <si>
    <t>Elodie.LEBON@adep.com</t>
  </si>
  <si>
    <t>emilie.cochard@adep.com</t>
  </si>
  <si>
    <t>Emmanuelle.NOMIS@adep.com</t>
  </si>
  <si>
    <t>Eric.MARIN@adep.com</t>
  </si>
  <si>
    <t>ERICA.INDIANA@adep.com</t>
  </si>
  <si>
    <t>ERIKA.CENTENO@adep.com</t>
  </si>
  <si>
    <t>EVELYNE.RUSSO@adep.com</t>
  </si>
  <si>
    <t>Evelyne.Touitou@adep.com</t>
  </si>
  <si>
    <t>Exploitation@adep.com</t>
  </si>
  <si>
    <t>Fanny.MASSE@adep.com</t>
  </si>
  <si>
    <t>flux.midam@adep.com</t>
  </si>
  <si>
    <t>GERALDINE.ANGELI@adep.com</t>
  </si>
  <si>
    <t>Ghislaine.LARCHER@adep.com</t>
  </si>
  <si>
    <t>Guilaine.DEMENOU@adep.com</t>
  </si>
  <si>
    <t>iard@adep.com</t>
  </si>
  <si>
    <t>IARD972@adep.com</t>
  </si>
  <si>
    <t>iardcorp@adep.com</t>
  </si>
  <si>
    <t>INGRID.CROS@adep.com</t>
  </si>
  <si>
    <t>Ingrid.DEMERY@adep.com</t>
  </si>
  <si>
    <t>Isabelle.Lamotte@adep.com</t>
  </si>
  <si>
    <t>IT@adep.com</t>
  </si>
  <si>
    <t>JeanBernard.PANGUI@adep.com</t>
  </si>
  <si>
    <t>JL.GASIOROWSKI@adep.com</t>
  </si>
  <si>
    <t>Johanna.STANDINGER@adep.com</t>
  </si>
  <si>
    <t>Judith.RENE@adep.com</t>
  </si>
  <si>
    <t>KARINE.ESPINOSA@adep.com</t>
  </si>
  <si>
    <t>Kevin.ALLARD@adep.com</t>
  </si>
  <si>
    <t>LAETITIA.DEMURCIA@adep.com</t>
  </si>
  <si>
    <t>Laetitia.THOMAS@adep.com</t>
  </si>
  <si>
    <t>Laurina.GABRIEL@adep.com</t>
  </si>
  <si>
    <t>Linda.Belhaoua@adep.com</t>
  </si>
  <si>
    <t>Loic.Leclercq@adep.com</t>
  </si>
  <si>
    <t>Ludivine.LAFLEUR@adep.com</t>
  </si>
  <si>
    <t>Lydia.MONTANE@adep.com</t>
  </si>
  <si>
    <t>MARIELAURE.DURST@adep.com</t>
  </si>
  <si>
    <t>MARIELINE.JEANLOUIS@adep.com</t>
  </si>
  <si>
    <t>Mariella.SAINTEROSE@adep.com</t>
  </si>
  <si>
    <t>Marion.Garcia@adep.com</t>
  </si>
  <si>
    <t>Marion.GLORIES@adep.com</t>
  </si>
  <si>
    <t>MARJORIE.MASSOL@adep.com</t>
  </si>
  <si>
    <t>Marlyse.ERNEST@adep.com</t>
  </si>
  <si>
    <t>Maryvonne.HOARAU@adep.com</t>
  </si>
  <si>
    <t>Mineira.LATTIN@adep.com</t>
  </si>
  <si>
    <t>Muriel.MEDINA@adep.com</t>
  </si>
  <si>
    <t>MYLENE.NARDIN@adep.com</t>
  </si>
  <si>
    <t>NADIA.ARON@adep.com</t>
  </si>
  <si>
    <t>NATHALIE.MOREAU@adep.com</t>
  </si>
  <si>
    <t>OLGA.FONDS@adep.com</t>
  </si>
  <si>
    <t>OLIVIER.BONNIN@adep.com</t>
  </si>
  <si>
    <t>PARIS.ADEP@adep.com</t>
  </si>
  <si>
    <t>PASCALE.DUCHIRON@adep.com</t>
  </si>
  <si>
    <t>Paul.AZOR@adep.com</t>
  </si>
  <si>
    <t>PHILOMENE.BEUZE@adep.com</t>
  </si>
  <si>
    <t>prestations@adep.com</t>
  </si>
  <si>
    <t>Raissa.PONAMA@adep.com</t>
  </si>
  <si>
    <t>Recrutement.ADEP@adep.com</t>
  </si>
  <si>
    <t>Regine.Imbert@adep.com</t>
  </si>
  <si>
    <t>relationclients@adep.com</t>
  </si>
  <si>
    <t>Sabrina.Houdin@adep.com</t>
  </si>
  <si>
    <t>sante@adep.com</t>
  </si>
  <si>
    <t>SARAH.DUPREY@adep.com</t>
  </si>
  <si>
    <t>sav@adep.com</t>
  </si>
  <si>
    <t>scanner.guadeloupe@adep.com</t>
  </si>
  <si>
    <t>scanner.guyane@adep.com</t>
  </si>
  <si>
    <t>scanner.kourou@adep.com</t>
  </si>
  <si>
    <t>scanner.slm@adep.com</t>
  </si>
  <si>
    <t>scanner@adep.com</t>
  </si>
  <si>
    <t>SEBASTIEN.AT@adep.com</t>
  </si>
  <si>
    <t>Sebastien.DUQUESNE@adep.com</t>
  </si>
  <si>
    <t>service.comptabilite@adep.com</t>
  </si>
  <si>
    <t>service.entreprises@adep.com</t>
  </si>
  <si>
    <t>service.entreprises971@adep.com</t>
  </si>
  <si>
    <t>service.entreprises972@adep.com</t>
  </si>
  <si>
    <t>service.entreprises973@adep.com</t>
  </si>
  <si>
    <t>service.entreprises974@adep.com</t>
  </si>
  <si>
    <t>servicereclamation@adep.com</t>
  </si>
  <si>
    <t>SEVERINE.ROUBY@adep.com</t>
  </si>
  <si>
    <t>Sophie.NYS@adep.com</t>
  </si>
  <si>
    <t>STEPHANE.PALLANDRE@adep.com</t>
  </si>
  <si>
    <t>STEPHANIE.DRUENNE@adep.com</t>
  </si>
  <si>
    <t>Stephanie.GALIN@adep.com</t>
  </si>
  <si>
    <t>STEPHANIE.LABARRE@adep.com</t>
  </si>
  <si>
    <t>Stephanie.MAROUDIN@adep.com</t>
  </si>
  <si>
    <t>support@adep.com</t>
  </si>
  <si>
    <t>SUZY.MORATA@adep.com</t>
  </si>
  <si>
    <t>SYLVIE.AUBERT@adep.com</t>
  </si>
  <si>
    <t>Sylvie.FONTAINE@adep.com</t>
  </si>
  <si>
    <t>SYLVIE.RACLOT@adep.com</t>
  </si>
  <si>
    <t>Sylvie.SEILLER@adep.com</t>
  </si>
  <si>
    <t>Thierry.LORON@adep.com</t>
  </si>
  <si>
    <t>Thomas.DILAURO@adep.com</t>
  </si>
  <si>
    <t>ticket@adep.com</t>
  </si>
  <si>
    <t>Valerie.BOINA@adep.com</t>
  </si>
  <si>
    <t>Vanessa.Basses@adep.com</t>
  </si>
  <si>
    <t>veronique.boga@adep.com</t>
  </si>
  <si>
    <t>VERONIQUE.LAFORTUNE@adep.com</t>
  </si>
  <si>
    <t>VERONIQUE.VERIN@adep.com</t>
  </si>
  <si>
    <t>Vie@adep.com</t>
  </si>
  <si>
    <t>Virginie.Finance@adep.com</t>
  </si>
  <si>
    <t>WEBMASTER.ADEP@adep.com</t>
  </si>
  <si>
    <t>Yvan.BLANDY@adep.com</t>
  </si>
  <si>
    <t>TATATI TATA TATATI TATA 1</t>
  </si>
  <si>
    <t>TATATI TATA TATATI TATA 7</t>
  </si>
  <si>
    <t>TATATI TATA TATATI TATA 35</t>
  </si>
  <si>
    <t>TATATI TATA TATATI TATA 36</t>
  </si>
  <si>
    <t>ACLIENT33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</si>
</sst>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0"/>
      <color theme="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i/>
      <sz val="11"/>
      <color theme="1"/>
      <name val="Gill Sans MT"/>
      <family val="2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7999816888943144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patternFill patternType="solid">
        <fgColor rgb="FFFFFF00"/>
        <bgColor indexed="64"/>
      </patternFill>
    </fill>
    <fill>
      <patternFill patternType="solid">
        <fgColor rgb="FFD6DCE4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17">
    <xf numFmtId="0" fontId="0" fillId="0" borderId="0" xfId="0"/>
    <xf numFmtId="0" fontId="2" fillId="3" borderId="4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/>
    </xf>
    <xf numFmtId="0" fontId="3" fillId="7" borderId="6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/>
    </xf>
    <xf numFmtId="14" fontId="3" fillId="7" borderId="7" xfId="0" applyNumberFormat="1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 wrapText="1"/>
    </xf>
    <xf numFmtId="0" fontId="3" fillId="7" borderId="7" xfId="0" quotePrefix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3" borderId="9" xfId="0" applyFill="1" applyBorder="1" applyAlignment="1">
      <alignment vertical="center"/>
    </xf>
    <xf numFmtId="14" fontId="0" fillId="3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4" borderId="9" xfId="0" applyFill="1" applyBorder="1" applyAlignment="1">
      <alignment vertical="center"/>
    </xf>
    <xf numFmtId="0" fontId="0" fillId="5" borderId="9" xfId="0" applyFill="1" applyBorder="1" applyAlignment="1">
      <alignment vertical="center"/>
    </xf>
    <xf numFmtId="0" fontId="0" fillId="6" borderId="9" xfId="0" applyFill="1" applyBorder="1" applyAlignment="1">
      <alignment vertical="center"/>
    </xf>
    <xf numFmtId="0" fontId="4" fillId="6" borderId="9" xfId="0" applyFont="1" applyFill="1" applyBorder="1" applyAlignment="1">
      <alignment horizontal="left" vertical="center" wrapText="1"/>
    </xf>
    <xf numFmtId="0" fontId="5" fillId="6" borderId="9" xfId="1" applyFill="1" applyBorder="1" applyAlignment="1">
      <alignment vertical="center"/>
    </xf>
    <xf numFmtId="0" fontId="0" fillId="0" borderId="0" xfId="0" applyAlignment="1">
      <alignment vertical="center"/>
    </xf>
    <xf numFmtId="0" fontId="0" fillId="8" borderId="0" xfId="0" applyFill="1" applyAlignment="1">
      <alignment vertical="center"/>
    </xf>
    <xf numFmtId="0" fontId="6" fillId="8" borderId="9" xfId="0" applyFont="1" applyFill="1" applyBorder="1" applyAlignment="1">
      <alignment vertical="center"/>
    </xf>
    <xf numFmtId="0" fontId="6" fillId="8" borderId="9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vertical="center" wrapText="1"/>
    </xf>
    <xf numFmtId="0" fontId="6" fillId="0" borderId="9" xfId="0" applyFont="1" applyFill="1" applyBorder="1" applyAlignment="1">
      <alignment vertical="center"/>
    </xf>
    <xf numFmtId="0" fontId="6" fillId="0" borderId="9" xfId="0" applyFont="1" applyFill="1" applyBorder="1" applyAlignment="1">
      <alignment horizontal="center" vertical="center"/>
    </xf>
    <xf numFmtId="2" fontId="6" fillId="0" borderId="9" xfId="0" applyNumberFormat="1" applyFont="1" applyFill="1" applyBorder="1" applyAlignment="1">
      <alignment horizontal="center" vertical="center"/>
    </xf>
    <xf numFmtId="1" fontId="6" fillId="0" borderId="9" xfId="0" applyNumberFormat="1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2" fontId="6" fillId="8" borderId="9" xfId="0" applyNumberFormat="1" applyFont="1" applyFill="1" applyBorder="1" applyAlignment="1">
      <alignment horizontal="center" vertical="center"/>
    </xf>
    <xf numFmtId="1" fontId="6" fillId="8" borderId="9" xfId="0" applyNumberFormat="1" applyFont="1" applyFill="1" applyBorder="1" applyAlignment="1">
      <alignment horizontal="center" vertical="center"/>
    </xf>
    <xf numFmtId="0" fontId="6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center" vertical="center" wrapText="1"/>
    </xf>
    <xf numFmtId="2" fontId="6" fillId="4" borderId="9" xfId="0" applyNumberFormat="1" applyFont="1" applyFill="1" applyBorder="1" applyAlignment="1">
      <alignment horizontal="center" vertical="center" wrapText="1"/>
    </xf>
    <xf numFmtId="1" fontId="6" fillId="4" borderId="9" xfId="0" applyNumberFormat="1" applyFont="1" applyFill="1" applyBorder="1" applyAlignment="1">
      <alignment horizontal="center" vertical="center" wrapText="1"/>
    </xf>
    <xf numFmtId="0" fontId="6" fillId="4" borderId="9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left" vertical="center"/>
    </xf>
    <xf numFmtId="0" fontId="1" fillId="2" borderId="9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14" fontId="0" fillId="0" borderId="0" xfId="0" applyNumberFormat="1"/>
    <xf numFmtId="0" fontId="2" fillId="10" borderId="9" xfId="0" applyFont="1" applyFill="1" applyBorder="1" applyAlignment="1">
      <alignment horizontal="center" vertical="center"/>
    </xf>
    <xf numFmtId="0" fontId="2" fillId="10" borderId="9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7" fillId="0" borderId="0" xfId="0" quotePrefix="1" applyFont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9" xfId="0" applyFont="1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vertical="top" wrapText="1"/>
    </xf>
    <xf numFmtId="0" fontId="2" fillId="10" borderId="25" xfId="0" applyFont="1" applyFill="1" applyBorder="1" applyAlignment="1">
      <alignment horizontal="center" vertical="center" wrapText="1"/>
    </xf>
    <xf numFmtId="0" fontId="2" fillId="10" borderId="9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9" xfId="0" applyBorder="1" applyAlignment="1">
      <alignment horizontal="left"/>
    </xf>
    <xf numFmtId="0" fontId="4" fillId="0" borderId="9" xfId="0" applyFont="1" applyBorder="1" applyAlignment="1">
      <alignment horizontal="center" vertical="center"/>
    </xf>
    <xf numFmtId="0" fontId="5" fillId="0" borderId="9" xfId="1" applyBorder="1" applyAlignment="1">
      <alignment horizontal="left" vertical="center"/>
    </xf>
    <xf numFmtId="0" fontId="0" fillId="11" borderId="0" xfId="0" applyFill="1" applyAlignment="1">
      <alignment vertical="center"/>
    </xf>
    <xf numFmtId="14" fontId="0" fillId="0" borderId="0" xfId="0" applyNumberFormat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4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7" fillId="0" borderId="0" xfId="0" applyFont="1" applyBorder="1" applyAlignment="1">
      <alignment vertical="center"/>
    </xf>
    <xf numFmtId="14" fontId="0" fillId="0" borderId="9" xfId="0" applyNumberFormat="1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0" fillId="0" borderId="17" xfId="0" applyBorder="1" applyAlignment="1">
      <alignment vertical="center"/>
    </xf>
    <xf numFmtId="0" fontId="9" fillId="0" borderId="13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0" fillId="0" borderId="0" xfId="0" applyBorder="1" applyAlignment="1">
      <alignment horizontal="left"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4" xfId="0" applyFont="1" applyBorder="1" applyAlignment="1">
      <alignment vertical="center"/>
    </xf>
    <xf numFmtId="164" fontId="0" fillId="0" borderId="9" xfId="0" applyNumberFormat="1" applyBorder="1" applyAlignment="1">
      <alignment horizontal="left" vertical="center"/>
    </xf>
    <xf numFmtId="14" fontId="5" fillId="6" borderId="9" xfId="1" applyNumberFormat="1" applyFill="1" applyBorder="1" applyAlignment="1">
      <alignment vertical="center"/>
    </xf>
    <xf numFmtId="14" fontId="0" fillId="0" borderId="9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0" xfId="0" applyFont="1" applyFill="1" applyBorder="1" applyAlignment="1">
      <alignment horizontal="center" vertical="center"/>
    </xf>
    <xf numFmtId="0" fontId="0" fillId="0" borderId="18" xfId="0" applyFont="1" applyBorder="1" applyAlignment="1">
      <alignment horizontal="left" vertical="top" wrapText="1"/>
    </xf>
    <xf numFmtId="0" fontId="0" fillId="0" borderId="19" xfId="0" applyFont="1" applyBorder="1" applyAlignment="1">
      <alignment horizontal="left" vertical="top" wrapText="1"/>
    </xf>
    <xf numFmtId="0" fontId="0" fillId="0" borderId="20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8" xfId="0" applyFont="1" applyBorder="1" applyAlignment="1">
      <alignment horizontal="left" vertical="top" wrapText="1"/>
    </xf>
    <xf numFmtId="0" fontId="0" fillId="0" borderId="21" xfId="0" applyFont="1" applyBorder="1" applyAlignment="1">
      <alignment horizontal="left" vertical="top" wrapText="1"/>
    </xf>
    <xf numFmtId="0" fontId="0" fillId="0" borderId="6" xfId="0" applyFont="1" applyBorder="1" applyAlignment="1">
      <alignment horizontal="left" vertical="top" wrapText="1"/>
    </xf>
    <xf numFmtId="0" fontId="8" fillId="9" borderId="10" xfId="0" applyFont="1" applyFill="1" applyBorder="1" applyAlignment="1">
      <alignment horizontal="center" vertical="center"/>
    </xf>
    <xf numFmtId="0" fontId="8" fillId="9" borderId="11" xfId="0" applyFont="1" applyFill="1" applyBorder="1" applyAlignment="1">
      <alignment horizontal="center" vertical="center"/>
    </xf>
    <xf numFmtId="0" fontId="8" fillId="9" borderId="12" xfId="0" applyFont="1" applyFill="1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3"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5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9" tint="0.3999755851924192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fill>
        <patternFill patternType="solid">
          <fgColor indexed="64"/>
          <bgColor theme="0" tint="-0.24997711111789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0" tint="-0.249977111117893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fgColor indexed="64"/>
          <bgColor theme="7" tint="0.5999938962981048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fill>
        <patternFill patternType="solid">
          <fgColor indexed="64"/>
          <bgColor theme="7" tint="0.5999938962981048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right style="thin">
          <color indexed="64"/>
        </right>
      </border>
    </dxf>
    <dxf>
      <fill>
        <patternFill patternType="solid">
          <fgColor indexed="64"/>
          <bgColor theme="4" tint="0.39997558519241921"/>
        </patternFill>
      </fill>
      <alignment horizontal="general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D6DCE4"/>
      <color rgb="FFFFE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1006499724015185"/>
          <c:y val="0.27819548872180455"/>
          <c:w val="0.85059308573552772"/>
          <c:h val="0.40543923237665463"/>
        </c:manualLayout>
      </c:layout>
      <c:bar3DChart>
        <c:barDir val="col"/>
        <c:grouping val="clustered"/>
        <c:varyColors val="0"/>
        <c:ser>
          <c:idx val="1"/>
          <c:order val="0"/>
          <c:tx>
            <c:strRef>
              <c:f>'Tableau de bord '!$D$52</c:f>
              <c:strCache>
                <c:ptCount val="1"/>
                <c:pt idx="0">
                  <c:v>Délai moyen 
d'AR</c:v>
                </c:pt>
              </c:strCache>
            </c:strRef>
          </c:tx>
          <c:spPr>
            <a:solidFill>
              <a:schemeClr val="accent2">
                <a:alpha val="85000"/>
              </a:schemeClr>
            </a:solidFill>
            <a:ln w="9525" cap="flat" cmpd="sng" algn="ctr">
              <a:solidFill>
                <a:schemeClr val="accent2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'!$D$53:$D$59</c:f>
              <c:numCache>
                <c:formatCode>0.00</c:formatCode>
                <c:ptCount val="7"/>
                <c:pt idx="0">
                  <c:v>2</c:v>
                </c:pt>
                <c:pt idx="1">
                  <c:v>101</c:v>
                </c:pt>
                <c:pt idx="2">
                  <c:v>122.6</c:v>
                </c:pt>
                <c:pt idx="3">
                  <c:v>12</c:v>
                </c:pt>
                <c:pt idx="4">
                  <c:v>111.16666666666667</c:v>
                </c:pt>
                <c:pt idx="5">
                  <c:v>2</c:v>
                </c:pt>
                <c:pt idx="6">
                  <c:v>58.46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1B-4DC0-AB2A-00E11D3541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7558912"/>
        <c:axId val="227560448"/>
        <c:axId val="0"/>
      </c:bar3DChart>
      <c:catAx>
        <c:axId val="227558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560448"/>
        <c:crosses val="autoZero"/>
        <c:auto val="1"/>
        <c:lblAlgn val="ctr"/>
        <c:lblOffset val="100"/>
        <c:noMultiLvlLbl val="0"/>
      </c:catAx>
      <c:valAx>
        <c:axId val="2275604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558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9544864584234662E-2"/>
          <c:y val="0.27354009499860293"/>
          <c:w val="0.87016209512272502"/>
          <c:h val="0.4090338875285182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'!$C$52</c:f>
              <c:strCache>
                <c:ptCount val="1"/>
                <c:pt idx="0">
                  <c:v>Nbre de réclamations reçues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'!$C$53:$C$59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7</c:v>
                </c:pt>
                <c:pt idx="3">
                  <c:v>8</c:v>
                </c:pt>
                <c:pt idx="4">
                  <c:v>7</c:v>
                </c:pt>
                <c:pt idx="5">
                  <c:v>4</c:v>
                </c:pt>
                <c:pt idx="6">
                  <c:v>36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783-4BD4-890F-712852636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7598336"/>
        <c:axId val="227599872"/>
        <c:axId val="0"/>
      </c:bar3DChart>
      <c:catAx>
        <c:axId val="227598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599872"/>
        <c:crosses val="autoZero"/>
        <c:auto val="1"/>
        <c:lblAlgn val="ctr"/>
        <c:lblOffset val="100"/>
        <c:noMultiLvlLbl val="0"/>
      </c:catAx>
      <c:valAx>
        <c:axId val="2275998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75983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Nbre de réclamations traitées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8.6283082539210895E-2"/>
          <c:y val="0.28471640122939368"/>
          <c:w val="0.87418412321101369"/>
          <c:h val="0.39785758129772753"/>
        </c:manualLayout>
      </c:layout>
      <c:bar3DChart>
        <c:barDir val="col"/>
        <c:grouping val="clustered"/>
        <c:varyColors val="0"/>
        <c:ser>
          <c:idx val="2"/>
          <c:order val="0"/>
          <c:tx>
            <c:strRef>
              <c:f>'Tableau de bord '!$E$52</c:f>
              <c:strCache>
                <c:ptCount val="1"/>
                <c:pt idx="0">
                  <c:v>Nbre de réclamations traitées</c:v>
                </c:pt>
              </c:strCache>
            </c:strRef>
          </c:tx>
          <c:spPr>
            <a:solidFill>
              <a:schemeClr val="accent3">
                <a:alpha val="85000"/>
              </a:schemeClr>
            </a:solidFill>
            <a:ln w="9525" cap="flat" cmpd="sng" algn="ctr">
              <a:solidFill>
                <a:schemeClr val="accent3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3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'!$E$53:$E$59</c:f>
              <c:numCache>
                <c:formatCode>General</c:formatCode>
                <c:ptCount val="7"/>
                <c:pt idx="0">
                  <c:v>2</c:v>
                </c:pt>
                <c:pt idx="1">
                  <c:v>5</c:v>
                </c:pt>
                <c:pt idx="2">
                  <c:v>5</c:v>
                </c:pt>
                <c:pt idx="3">
                  <c:v>7</c:v>
                </c:pt>
                <c:pt idx="4">
                  <c:v>6</c:v>
                </c:pt>
                <c:pt idx="5">
                  <c:v>3</c:v>
                </c:pt>
                <c:pt idx="6">
                  <c:v>25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3BF-454A-AE61-1AE0E80196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8169984"/>
        <c:axId val="228184064"/>
        <c:axId val="0"/>
      </c:bar3DChart>
      <c:catAx>
        <c:axId val="2281699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184064"/>
        <c:crosses val="autoZero"/>
        <c:auto val="1"/>
        <c:lblAlgn val="ctr"/>
        <c:lblOffset val="100"/>
        <c:noMultiLvlLbl val="0"/>
      </c:catAx>
      <c:valAx>
        <c:axId val="2281840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1699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0"/>
      <c:rotY val="0"/>
      <c:depthPercent val="60"/>
      <c:rAngAx val="0"/>
      <c:perspective val="100"/>
    </c:view3D>
    <c:floor>
      <c:thickness val="0"/>
      <c:spPr>
        <a:solidFill>
          <a:schemeClr val="lt1">
            <a:lumMod val="95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2562814939021755"/>
          <c:y val="0.26148705096073516"/>
          <c:w val="0.83046405697641257"/>
          <c:h val="0.38873079461558541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 '!$F$52</c:f>
              <c:strCache>
                <c:ptCount val="1"/>
                <c:pt idx="0">
                  <c:v>Délai moyen 
de traitement</c:v>
                </c:pt>
              </c:strCache>
            </c:strRef>
          </c:tx>
          <c:spPr>
            <a:solidFill>
              <a:schemeClr val="accent1">
                <a:alpha val="85000"/>
              </a:schemeClr>
            </a:solidFill>
            <a:ln w="9525" cap="flat" cmpd="sng" algn="ctr">
              <a:solidFill>
                <a:schemeClr val="accent1">
                  <a:lumMod val="75000"/>
                </a:schemeClr>
              </a:solidFill>
              <a:round/>
            </a:ln>
            <a:effectLst/>
            <a:sp3d contourW="9525">
              <a:contourClr>
                <a:schemeClr val="accent1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'!$B$53:$B$59</c:f>
              <c:strCache>
                <c:ptCount val="7"/>
                <c:pt idx="0">
                  <c:v>Martinique</c:v>
                </c:pt>
                <c:pt idx="1">
                  <c:v>Guadeloupe</c:v>
                </c:pt>
                <c:pt idx="2">
                  <c:v>Guyane</c:v>
                </c:pt>
                <c:pt idx="3">
                  <c:v>Réunion</c:v>
                </c:pt>
                <c:pt idx="4">
                  <c:v>Mayotte</c:v>
                </c:pt>
                <c:pt idx="5">
                  <c:v>Métropole</c:v>
                </c:pt>
                <c:pt idx="6">
                  <c:v>DOM</c:v>
                </c:pt>
              </c:strCache>
            </c:strRef>
          </c:cat>
          <c:val>
            <c:numRef>
              <c:f>'Tableau de bord '!$F$53:$F$59</c:f>
              <c:numCache>
                <c:formatCode>0.00</c:formatCode>
                <c:ptCount val="7"/>
                <c:pt idx="0">
                  <c:v>32.25</c:v>
                </c:pt>
                <c:pt idx="1">
                  <c:v>55</c:v>
                </c:pt>
                <c:pt idx="2">
                  <c:v>20.428571428571427</c:v>
                </c:pt>
                <c:pt idx="3">
                  <c:v>22.875</c:v>
                </c:pt>
                <c:pt idx="4">
                  <c:v>7.2857142857142856</c:v>
                </c:pt>
                <c:pt idx="5">
                  <c:v>11</c:v>
                </c:pt>
                <c:pt idx="6">
                  <c:v>27.57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133B-48E0-A15B-9E099E64A6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65"/>
        <c:shape val="box"/>
        <c:axId val="228336384"/>
        <c:axId val="228337920"/>
        <c:axId val="0"/>
      </c:bar3DChart>
      <c:catAx>
        <c:axId val="2283363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337920"/>
        <c:crosses val="autoZero"/>
        <c:auto val="1"/>
        <c:lblAlgn val="ctr"/>
        <c:lblOffset val="100"/>
        <c:noMultiLvlLbl val="0"/>
      </c:catAx>
      <c:valAx>
        <c:axId val="228337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3363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Répartition des types de reclamations par zone </a:t>
            </a:r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5.7612038950045949E-2"/>
          <c:y val="0.16889927310488059"/>
          <c:w val="0.85447334923914364"/>
          <c:h val="0.5953257707193381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 '!$H$53</c:f>
              <c:strCache>
                <c:ptCount val="1"/>
                <c:pt idx="0">
                  <c:v>Martinique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'!$I$53:$M$53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671-4043-AC80-E65AA2B4715C}"/>
            </c:ext>
          </c:extLst>
        </c:ser>
        <c:ser>
          <c:idx val="1"/>
          <c:order val="1"/>
          <c:tx>
            <c:strRef>
              <c:f>'Tableau de bord '!$H$54</c:f>
              <c:strCache>
                <c:ptCount val="1"/>
                <c:pt idx="0">
                  <c:v>Guadeloupe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'!$I$54:$M$54</c:f>
              <c:numCache>
                <c:formatCode>0</c:formatCode>
                <c:ptCount val="5"/>
                <c:pt idx="0" formatCode="General">
                  <c:v>0</c:v>
                </c:pt>
                <c:pt idx="1">
                  <c:v>1</c:v>
                </c:pt>
                <c:pt idx="2" formatCode="General">
                  <c:v>0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0671-4043-AC80-E65AA2B4715C}"/>
            </c:ext>
          </c:extLst>
        </c:ser>
        <c:ser>
          <c:idx val="2"/>
          <c:order val="2"/>
          <c:tx>
            <c:strRef>
              <c:f>'Tableau de bord '!$H$55</c:f>
              <c:strCache>
                <c:ptCount val="1"/>
                <c:pt idx="0">
                  <c:v>Guyane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'!$I$55:$M$55</c:f>
              <c:numCache>
                <c:formatCode>0</c:formatCode>
                <c:ptCount val="5"/>
                <c:pt idx="0" formatCode="General">
                  <c:v>1</c:v>
                </c:pt>
                <c:pt idx="1">
                  <c:v>0</c:v>
                </c:pt>
                <c:pt idx="2" formatCode="General">
                  <c:v>2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0671-4043-AC80-E65AA2B4715C}"/>
            </c:ext>
          </c:extLst>
        </c:ser>
        <c:ser>
          <c:idx val="3"/>
          <c:order val="3"/>
          <c:tx>
            <c:strRef>
              <c:f>'Tableau de bord '!$H$56</c:f>
              <c:strCache>
                <c:ptCount val="1"/>
                <c:pt idx="0">
                  <c:v>Réunion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'!$I$56:$M$56</c:f>
              <c:numCache>
                <c:formatCode>0</c:formatCode>
                <c:ptCount val="5"/>
                <c:pt idx="0" formatCode="General">
                  <c:v>2</c:v>
                </c:pt>
                <c:pt idx="1">
                  <c:v>0</c:v>
                </c:pt>
                <c:pt idx="2" formatCode="General">
                  <c:v>2</c:v>
                </c:pt>
                <c:pt idx="3">
                  <c:v>3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0671-4043-AC80-E65AA2B4715C}"/>
            </c:ext>
          </c:extLst>
        </c:ser>
        <c:ser>
          <c:idx val="4"/>
          <c:order val="4"/>
          <c:tx>
            <c:strRef>
              <c:f>'Tableau de bord '!$H$57</c:f>
              <c:strCache>
                <c:ptCount val="1"/>
                <c:pt idx="0">
                  <c:v>Mayotte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'!$I$57:$M$57</c:f>
              <c:numCache>
                <c:formatCode>0</c:formatCode>
                <c:ptCount val="5"/>
                <c:pt idx="0" formatCode="General">
                  <c:v>2</c:v>
                </c:pt>
                <c:pt idx="1">
                  <c:v>1</c:v>
                </c:pt>
                <c:pt idx="2" formatCode="General">
                  <c:v>0</c:v>
                </c:pt>
                <c:pt idx="3">
                  <c:v>2</c:v>
                </c:pt>
                <c:pt idx="4">
                  <c:v>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0671-4043-AC80-E65AA2B4715C}"/>
            </c:ext>
          </c:extLst>
        </c:ser>
        <c:ser>
          <c:idx val="6"/>
          <c:order val="5"/>
          <c:tx>
            <c:strRef>
              <c:f>'Tableau de bord '!$H$58</c:f>
              <c:strCache>
                <c:ptCount val="1"/>
                <c:pt idx="0">
                  <c:v>Métropole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'!$I$58:$M$58</c:f>
              <c:numCache>
                <c:formatCode>0</c:formatCode>
                <c:ptCount val="5"/>
                <c:pt idx="0" formatCode="General">
                  <c:v>1</c:v>
                </c:pt>
                <c:pt idx="1">
                  <c:v>2</c:v>
                </c:pt>
                <c:pt idx="2" formatCode="General">
                  <c:v>0</c:v>
                </c:pt>
                <c:pt idx="3">
                  <c:v>0</c:v>
                </c:pt>
                <c:pt idx="4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0671-4043-AC80-E65AA2B4715C}"/>
            </c:ext>
          </c:extLst>
        </c:ser>
        <c:ser>
          <c:idx val="5"/>
          <c:order val="6"/>
          <c:tx>
            <c:strRef>
              <c:f>'Tableau de bord '!$H$59</c:f>
              <c:strCache>
                <c:ptCount val="1"/>
                <c:pt idx="0">
                  <c:v>DOM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'Tableau de bord '!$I$52:$M$52</c:f>
              <c:strCache>
                <c:ptCount val="5"/>
                <c:pt idx="0">
                  <c:v>Gestion du contrat</c:v>
                </c:pt>
                <c:pt idx="1">
                  <c:v>Prime / Cotisation</c:v>
                </c:pt>
                <c:pt idx="2">
                  <c:v>Résiliation - Fin du contrat</c:v>
                </c:pt>
                <c:pt idx="3">
                  <c:v>Sinistre - Prise en charge</c:v>
                </c:pt>
                <c:pt idx="4">
                  <c:v>Souscription</c:v>
                </c:pt>
              </c:strCache>
            </c:strRef>
          </c:cat>
          <c:val>
            <c:numRef>
              <c:f>'Tableau de bord '!$I$59:$M$59</c:f>
              <c:numCache>
                <c:formatCode>0</c:formatCode>
                <c:ptCount val="5"/>
                <c:pt idx="0" formatCode="General">
                  <c:v>6</c:v>
                </c:pt>
                <c:pt idx="1">
                  <c:v>2</c:v>
                </c:pt>
                <c:pt idx="2" formatCode="General">
                  <c:v>6</c:v>
                </c:pt>
                <c:pt idx="3">
                  <c:v>11</c:v>
                </c:pt>
                <c:pt idx="4">
                  <c:v>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0671-4043-AC80-E65AA2B4715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219"/>
        <c:overlap val="-27"/>
        <c:axId val="228312960"/>
        <c:axId val="228314496"/>
      </c:barChart>
      <c:catAx>
        <c:axId val="228312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314496"/>
        <c:crosses val="autoZero"/>
        <c:auto val="1"/>
        <c:lblAlgn val="ctr"/>
        <c:lblOffset val="100"/>
        <c:noMultiLvlLbl val="0"/>
      </c:catAx>
      <c:valAx>
        <c:axId val="228314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83129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1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/>
              <a:t>Répartition par assureur</a:t>
            </a:r>
          </a:p>
        </c:rich>
      </c:tx>
      <c:layout>
        <c:manualLayout>
          <c:xMode val="edge"/>
          <c:yMode val="edge"/>
          <c:x val="0.2050227295319309"/>
          <c:y val="0.85871547226533651"/>
        </c:manualLayout>
      </c:layout>
      <c:overlay val="0"/>
      <c:spPr>
        <a:noFill/>
        <a:ln>
          <a:noFill/>
        </a:ln>
        <a:effectLst/>
      </c:sp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'Tableau de bord '!$P$52</c:f>
              <c:strCache>
                <c:ptCount val="1"/>
                <c:pt idx="0">
                  <c:v>Nbre de réclamations reçues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1B9A-41EC-860C-F1E3F3488F0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1B9A-41EC-860C-F1E3F3488F0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1B9A-41EC-860C-F1E3F3488F0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  <a:sp3d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1B9A-41EC-860C-F1E3F3488F06}"/>
              </c:ext>
            </c:extLst>
          </c:dPt>
          <c:dLbls>
            <c:dLbl>
              <c:idx val="0"/>
              <c:layout>
                <c:manualLayout>
                  <c:x val="-0.10180991847724429"/>
                  <c:y val="-0.23119262714835986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1B9A-41EC-860C-F1E3F3488F06}"/>
                </c:ext>
              </c:extLst>
            </c:dLbl>
            <c:dLbl>
              <c:idx val="1"/>
              <c:layout>
                <c:manualLayout>
                  <c:x val="-0.11538457427421019"/>
                  <c:y val="3.3027518164051382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1B9A-41EC-860C-F1E3F3488F06}"/>
                </c:ext>
              </c:extLst>
            </c:dLbl>
            <c:dLbl>
              <c:idx val="2"/>
              <c:layout>
                <c:manualLayout>
                  <c:x val="1.3574655796965904E-2"/>
                  <c:y val="-5.5045863606752364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1B9A-41EC-860C-F1E3F3488F06}"/>
                </c:ext>
              </c:extLst>
            </c:dLbl>
            <c:dLbl>
              <c:idx val="3"/>
              <c:layout>
                <c:manualLayout>
                  <c:x val="0.26470578804083511"/>
                  <c:y val="6.055044996742758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1"/>
              <c:showBubbleSize val="0"/>
              <c:separator>
</c:separator>
              <c:extLst xmlns:c16r2="http://schemas.microsoft.com/office/drawing/2015/06/chart"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7-1B9A-41EC-860C-F1E3F3488F06}"/>
                </c:ext>
              </c:extLst>
            </c:dLbl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1"/>
            <c:showSerName val="0"/>
            <c:showPercent val="1"/>
            <c:showBubbleSize val="0"/>
            <c:separator>
</c:separator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'Tableau de bord '!$O$53:$O$56</c:f>
              <c:strCache>
                <c:ptCount val="4"/>
                <c:pt idx="0">
                  <c:v>MB</c:v>
                </c:pt>
                <c:pt idx="1">
                  <c:v>AMOM</c:v>
                </c:pt>
                <c:pt idx="2">
                  <c:v>CCMO</c:v>
                </c:pt>
                <c:pt idx="3">
                  <c:v>FID</c:v>
                </c:pt>
              </c:strCache>
            </c:strRef>
          </c:cat>
          <c:val>
            <c:numRef>
              <c:f>'Tableau de bord '!$P$53:$P$56</c:f>
              <c:numCache>
                <c:formatCode>General</c:formatCode>
                <c:ptCount val="4"/>
                <c:pt idx="0">
                  <c:v>30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8-1B9A-41EC-860C-F1E3F3488F06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8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phClr">
            <a:lumMod val="7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sp3d/>
    </cs:spPr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/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64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124460</xdr:colOff>
      <xdr:row>32</xdr:row>
      <xdr:rowOff>73448</xdr:rowOff>
    </xdr:from>
    <xdr:to>
      <xdr:col>3</xdr:col>
      <xdr:colOff>299720</xdr:colOff>
      <xdr:row>35</xdr:row>
      <xdr:rowOff>181186</xdr:rowOff>
    </xdr:to>
    <xdr:sp macro="[0]!FORMULAIRESAISIETT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24460" y="5643668"/>
          <a:ext cx="2316480" cy="656378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latin typeface="Gill Sans MT" panose="020B0502020104020203" pitchFamily="34" charset="0"/>
            </a:rPr>
            <a:t>Afficher le formulaire de saisie</a:t>
          </a:r>
          <a:r>
            <a:rPr lang="fr-FR" sz="1400" b="1" i="1" baseline="0">
              <a:latin typeface="Gill Sans MT" panose="020B0502020104020203" pitchFamily="34" charset="0"/>
            </a:rPr>
            <a:t> des réclamations</a:t>
          </a:r>
          <a:endParaRPr lang="fr-FR" sz="1400" b="1" i="1">
            <a:latin typeface="Gill Sans MT" panose="020B0502020104020203" pitchFamily="34" charset="0"/>
          </a:endParaRPr>
        </a:p>
      </xdr:txBody>
    </xdr:sp>
    <xdr:clientData/>
  </xdr:twoCellAnchor>
  <xdr:twoCellAnchor>
    <xdr:from>
      <xdr:col>4</xdr:col>
      <xdr:colOff>445345</xdr:colOff>
      <xdr:row>0</xdr:row>
      <xdr:rowOff>26670</xdr:rowOff>
    </xdr:from>
    <xdr:to>
      <xdr:col>9</xdr:col>
      <xdr:colOff>233890</xdr:colOff>
      <xdr:row>14</xdr:row>
      <xdr:rowOff>25399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0</xdr:row>
      <xdr:rowOff>26670</xdr:rowOff>
    </xdr:from>
    <xdr:to>
      <xdr:col>4</xdr:col>
      <xdr:colOff>466724</xdr:colOff>
      <xdr:row>14</xdr:row>
      <xdr:rowOff>8467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245533</xdr:colOff>
      <xdr:row>0</xdr:row>
      <xdr:rowOff>26671</xdr:rowOff>
    </xdr:from>
    <xdr:to>
      <xdr:col>14</xdr:col>
      <xdr:colOff>569383</xdr:colOff>
      <xdr:row>14</xdr:row>
      <xdr:rowOff>25401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581660</xdr:colOff>
      <xdr:row>0</xdr:row>
      <xdr:rowOff>18204</xdr:rowOff>
    </xdr:from>
    <xdr:to>
      <xdr:col>18</xdr:col>
      <xdr:colOff>109220</xdr:colOff>
      <xdr:row>14</xdr:row>
      <xdr:rowOff>8467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16934</xdr:colOff>
      <xdr:row>14</xdr:row>
      <xdr:rowOff>0</xdr:rowOff>
    </xdr:from>
    <xdr:to>
      <xdr:col>18</xdr:col>
      <xdr:colOff>121709</xdr:colOff>
      <xdr:row>31</xdr:row>
      <xdr:rowOff>167215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18</xdr:col>
      <xdr:colOff>114298</xdr:colOff>
      <xdr:row>0</xdr:row>
      <xdr:rowOff>25399</xdr:rowOff>
    </xdr:from>
    <xdr:to>
      <xdr:col>23</xdr:col>
      <xdr:colOff>309033</xdr:colOff>
      <xdr:row>14</xdr:row>
      <xdr:rowOff>0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50801</xdr:colOff>
      <xdr:row>32</xdr:row>
      <xdr:rowOff>67733</xdr:rowOff>
    </xdr:from>
    <xdr:to>
      <xdr:col>9</xdr:col>
      <xdr:colOff>590127</xdr:colOff>
      <xdr:row>35</xdr:row>
      <xdr:rowOff>175471</xdr:rowOff>
    </xdr:to>
    <xdr:sp macro="[0]!MAJSuiviTTT" textlink="">
      <xdr:nvSpPr>
        <xdr:cNvPr id="9" name="Rectangle à coins arrondis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4897121" y="5637953"/>
          <a:ext cx="232240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 Réclamation</a:t>
          </a:r>
        </a:p>
      </xdr:txBody>
    </xdr:sp>
    <xdr:clientData/>
  </xdr:twoCellAnchor>
  <xdr:twoCellAnchor>
    <xdr:from>
      <xdr:col>3</xdr:col>
      <xdr:colOff>372534</xdr:colOff>
      <xdr:row>32</xdr:row>
      <xdr:rowOff>84668</xdr:rowOff>
    </xdr:from>
    <xdr:to>
      <xdr:col>5</xdr:col>
      <xdr:colOff>776395</xdr:colOff>
      <xdr:row>36</xdr:row>
      <xdr:rowOff>6140</xdr:rowOff>
    </xdr:to>
    <xdr:sp macro="[0]!FormulaireAR" textlink="">
      <xdr:nvSpPr>
        <xdr:cNvPr id="10" name="Rectangle à coins arrondis 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2513754" y="5654888"/>
          <a:ext cx="2316481" cy="652992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Accusé réception</a:t>
          </a:r>
        </a:p>
      </xdr:txBody>
    </xdr:sp>
    <xdr:clientData/>
  </xdr:twoCellAnchor>
  <xdr:twoCellAnchor>
    <xdr:from>
      <xdr:col>13</xdr:col>
      <xdr:colOff>114300</xdr:colOff>
      <xdr:row>32</xdr:row>
      <xdr:rowOff>66675</xdr:rowOff>
    </xdr:from>
    <xdr:to>
      <xdr:col>16</xdr:col>
      <xdr:colOff>520276</xdr:colOff>
      <xdr:row>35</xdr:row>
      <xdr:rowOff>174413</xdr:rowOff>
    </xdr:to>
    <xdr:sp macro="[0]!CLOTURER" textlink="">
      <xdr:nvSpPr>
        <xdr:cNvPr id="11" name="Rectangle à coins arrondis 10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9768840" y="5636895"/>
          <a:ext cx="2318596" cy="656378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Clôture Réclamation</a:t>
          </a:r>
        </a:p>
      </xdr:txBody>
    </xdr:sp>
    <xdr:clientData/>
  </xdr:twoCellAnchor>
  <xdr:twoCellAnchor>
    <xdr:from>
      <xdr:col>9</xdr:col>
      <xdr:colOff>676275</xdr:colOff>
      <xdr:row>32</xdr:row>
      <xdr:rowOff>76200</xdr:rowOff>
    </xdr:from>
    <xdr:to>
      <xdr:col>12</xdr:col>
      <xdr:colOff>701251</xdr:colOff>
      <xdr:row>36</xdr:row>
      <xdr:rowOff>2963</xdr:rowOff>
    </xdr:to>
    <xdr:sp macro="[0]!MAJSuivi2TTT" textlink="">
      <xdr:nvSpPr>
        <xdr:cNvPr id="12" name="Rectangle à coins arrondis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7305675" y="5646420"/>
          <a:ext cx="2326216" cy="65828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Resolution Réclamation</a:t>
          </a:r>
        </a:p>
      </xdr:txBody>
    </xdr:sp>
    <xdr:clientData/>
  </xdr:twoCellAnchor>
  <xdr:twoCellAnchor>
    <xdr:from>
      <xdr:col>6</xdr:col>
      <xdr:colOff>47625</xdr:colOff>
      <xdr:row>37</xdr:row>
      <xdr:rowOff>0</xdr:rowOff>
    </xdr:from>
    <xdr:to>
      <xdr:col>9</xdr:col>
      <xdr:colOff>586951</xdr:colOff>
      <xdr:row>40</xdr:row>
      <xdr:rowOff>107738</xdr:rowOff>
    </xdr:to>
    <xdr:sp macro="[0]!MAJSuivi2TTT" textlink="">
      <xdr:nvSpPr>
        <xdr:cNvPr id="13" name="Rectangle à coins arrondis 12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4895850" y="6334125"/>
          <a:ext cx="2320501" cy="650663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Gill Sans MT" panose="020B0502020104020203" pitchFamily="34" charset="0"/>
              <a:ea typeface="+mn-ea"/>
              <a:cs typeface="+mn-cs"/>
            </a:rPr>
            <a:t>maj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44</xdr:row>
          <xdr:rowOff>83820</xdr:rowOff>
        </xdr:from>
        <xdr:to>
          <xdr:col>2</xdr:col>
          <xdr:colOff>0</xdr:colOff>
          <xdr:row>46</xdr:row>
          <xdr:rowOff>121920</xdr:rowOff>
        </xdr:to>
        <xdr:grpSp>
          <xdr:nvGrpSpPr>
            <xdr:cNvPr id="2" name="Groupe 1"/>
            <xdr:cNvGrpSpPr/>
          </xdr:nvGrpSpPr>
          <xdr:grpSpPr>
            <a:xfrm>
              <a:off x="104775" y="8608695"/>
              <a:ext cx="142878" cy="419100"/>
              <a:chOff x="2628987" y="8481005"/>
              <a:chExt cx="1234353" cy="403858"/>
            </a:xfrm>
          </xdr:grpSpPr>
          <xdr:sp macro="" textlink="">
            <xdr:nvSpPr>
              <xdr:cNvPr id="2049" name="Check Box 1" hidden="1">
                <a:extLst>
                  <a:ext uri="{63B3BB69-23CF-44E3-9099-C40C66FF867C}">
                    <a14:compatExt spid="_x0000_s2049"/>
                  </a:ext>
                </a:extLst>
              </xdr:cNvPr>
              <xdr:cNvSpPr/>
            </xdr:nvSpPr>
            <xdr:spPr>
              <a:xfrm>
                <a:off x="2628987" y="8487099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0" name="Check Box 2" hidden="1">
                <a:extLst>
                  <a:ext uri="{63B3BB69-23CF-44E3-9099-C40C66FF867C}">
                    <a14:compatExt spid="_x0000_s2050"/>
                  </a:ext>
                </a:extLst>
              </xdr:cNvPr>
              <xdr:cNvSpPr/>
            </xdr:nvSpPr>
            <xdr:spPr>
              <a:xfrm>
                <a:off x="3558540" y="8481005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xmlns="" id="{00000000-0008-0000-0300-000004000000}"/>
                </a:ext>
              </a:extLst>
            </xdr:cNvPr>
            <xdr:cNvGrpSpPr/>
          </xdr:nvGrpSpPr>
          <xdr:grpSpPr>
            <a:xfrm>
              <a:off x="247650" y="8418193"/>
              <a:ext cx="1234440" cy="419102"/>
              <a:chOff x="2628900" y="8481129"/>
              <a:chExt cx="1234440" cy="403902"/>
            </a:xfrm>
          </xdr:grpSpPr>
          <xdr:sp macro="" textlink="">
            <xdr:nvSpPr>
              <xdr:cNvPr id="2051" name="Check Box 3" hidden="1">
                <a:extLst>
                  <a:ext uri="{63B3BB69-23CF-44E3-9099-C40C66FF867C}">
                    <a14:compatExt spid="_x0000_s2051"/>
                  </a:ext>
                </a:extLst>
              </xdr:cNvPr>
              <xdr:cNvSpPr/>
            </xdr:nvSpPr>
            <xdr:spPr>
              <a:xfrm>
                <a:off x="2628900" y="8487267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2" name="Check Box 4" hidden="1">
                <a:extLst>
                  <a:ext uri="{63B3BB69-23CF-44E3-9099-C40C66FF867C}">
                    <a14:compatExt spid="_x0000_s2052"/>
                  </a:ext>
                </a:extLst>
              </xdr:cNvPr>
              <xdr:cNvSpPr/>
            </xdr:nvSpPr>
            <xdr:spPr>
              <a:xfrm>
                <a:off x="3558540" y="8481129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83820</xdr:rowOff>
        </xdr:from>
        <xdr:to>
          <xdr:col>2</xdr:col>
          <xdr:colOff>1234440</xdr:colOff>
          <xdr:row>45</xdr:row>
          <xdr:rowOff>121920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xmlns="" id="{00000000-0008-0000-0300-000005000000}"/>
                </a:ext>
              </a:extLst>
            </xdr:cNvPr>
            <xdr:cNvGrpSpPr/>
          </xdr:nvGrpSpPr>
          <xdr:grpSpPr>
            <a:xfrm>
              <a:off x="247650" y="8418193"/>
              <a:ext cx="1234440" cy="419102"/>
              <a:chOff x="2628900" y="8481129"/>
              <a:chExt cx="1234440" cy="403902"/>
            </a:xfrm>
          </xdr:grpSpPr>
          <xdr:sp macro="" textlink="">
            <xdr:nvSpPr>
              <xdr:cNvPr id="2053" name="Check Box 5" hidden="1">
                <a:extLst>
                  <a:ext uri="{63B3BB69-23CF-44E3-9099-C40C66FF867C}">
                    <a14:compatExt spid="_x0000_s2053"/>
                  </a:ext>
                </a:extLst>
              </xdr:cNvPr>
              <xdr:cNvSpPr/>
            </xdr:nvSpPr>
            <xdr:spPr>
              <a:xfrm>
                <a:off x="2628900" y="8487267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4" name="Check Box 6" hidden="1">
                <a:extLst>
                  <a:ext uri="{63B3BB69-23CF-44E3-9099-C40C66FF867C}">
                    <a14:compatExt spid="_x0000_s2054"/>
                  </a:ext>
                </a:extLst>
              </xdr:cNvPr>
              <xdr:cNvSpPr/>
            </xdr:nvSpPr>
            <xdr:spPr>
              <a:xfrm>
                <a:off x="3558540" y="8481129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44</xdr:row>
          <xdr:rowOff>83820</xdr:rowOff>
        </xdr:from>
        <xdr:to>
          <xdr:col>3</xdr:col>
          <xdr:colOff>1234440</xdr:colOff>
          <xdr:row>46</xdr:row>
          <xdr:rowOff>121920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xmlns="" id="{00000000-0008-0000-0300-000004000000}"/>
                </a:ext>
              </a:extLst>
            </xdr:cNvPr>
            <xdr:cNvGrpSpPr/>
          </xdr:nvGrpSpPr>
          <xdr:grpSpPr>
            <a:xfrm>
              <a:off x="2762250" y="8608695"/>
              <a:ext cx="1234440" cy="419100"/>
              <a:chOff x="2628900" y="8481005"/>
              <a:chExt cx="1234440" cy="403858"/>
            </a:xfrm>
          </xdr:grpSpPr>
          <xdr:sp macro="" textlink="">
            <xdr:nvSpPr>
              <xdr:cNvPr id="2055" name="Check Box 3" hidden="1">
                <a:extLst>
                  <a:ext uri="{63B3BB69-23CF-44E3-9099-C40C66FF867C}">
                    <a14:compatExt spid="_x0000_s2055"/>
                  </a:ext>
                </a:extLst>
              </xdr:cNvPr>
              <xdr:cNvSpPr/>
            </xdr:nvSpPr>
            <xdr:spPr>
              <a:xfrm>
                <a:off x="2628900" y="8487099"/>
                <a:ext cx="304800" cy="397764"/>
              </a:xfrm>
              <a:prstGeom prst="rect">
                <a:avLst/>
              </a:prstGeom>
            </xdr:spPr>
          </xdr:sp>
          <xdr:sp macro="" textlink="">
            <xdr:nvSpPr>
              <xdr:cNvPr id="2056" name="Check Box 4" hidden="1">
                <a:extLst>
                  <a:ext uri="{63B3BB69-23CF-44E3-9099-C40C66FF867C}">
                    <a14:compatExt spid="_x0000_s2056"/>
                  </a:ext>
                </a:extLst>
              </xdr:cNvPr>
              <xdr:cNvSpPr/>
            </xdr:nvSpPr>
            <xdr:spPr>
              <a:xfrm>
                <a:off x="3558540" y="8481005"/>
                <a:ext cx="304800" cy="397764"/>
              </a:xfrm>
              <a:prstGeom prst="rect">
                <a:avLst/>
              </a:prstGeom>
            </xdr:spPr>
          </xdr:sp>
        </xdr:grp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urice\AppData\Local\Packages\Microsoft.MicrosoftEdge_8wekyb3d8bbwe\TempState\Downloads\R&#233;clamations%20Conso1%20%2528version%201%252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ierge"/>
      <sheetName val="DroitsUsers"/>
      <sheetName val="Suivi des réclamations"/>
      <sheetName val="Tableau de bord"/>
      <sheetName val="imprimedecloture"/>
      <sheetName val="Paramètres"/>
      <sheetName val="Paramètres (2)"/>
      <sheetName val="Parametres(bis)"/>
      <sheetName val="Réclamations Conso1 %28version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ables/table1.xml><?xml version="1.0" encoding="utf-8"?>
<table xmlns="http://schemas.openxmlformats.org/spreadsheetml/2006/main" id="1" name="TablReclam" displayName="TablReclam" ref="A2:AC38" totalsRowShown="0" headerRowDxfId="32" dataDxfId="30" headerRowBorderDxfId="31" tableBorderDxfId="29">
  <autoFilter ref="A2:AC38"/>
  <tableColumns count="29">
    <tableColumn id="1" name="Chrono" dataDxfId="28"/>
    <tableColumn id="2" name="Réf. Rclamation" dataDxfId="27">
      <calculatedColumnFormula>CONCATENATE(TablReclam[[#This Row],[N° de Contrat]],"/",TablReclam[[#This Row],[Chrono]])</calculatedColumnFormula>
    </tableColumn>
    <tableColumn id="3" name="Zone 2" dataDxfId="26"/>
    <tableColumn id="4" name="Agence de rattachement" dataDxfId="25"/>
    <tableColumn id="5" name="Canal de réception" dataDxfId="24"/>
    <tableColumn id="6" name="Date de réception" dataDxfId="23"/>
    <tableColumn id="7" name="Réceptionner par :" dataDxfId="22"/>
    <tableColumn id="8" name="Date d'AR" dataDxfId="21"/>
    <tableColumn id="9" name="Délai d'AR" dataDxfId="20">
      <calculatedColumnFormula>IF(TablReclam[[#This Row],[Date d''AR]]-TablReclam[[#This Row],[Date de réception]]&lt;0,"",TablReclam[[#This Row],[Date d''AR]]-TablReclam[[#This Row],[Date de réception]])</calculatedColumnFormula>
    </tableColumn>
    <tableColumn id="10" name="Traité par :" dataDxfId="19"/>
    <tableColumn id="11" name="Date de traitement" dataDxfId="18"/>
    <tableColumn id="12" name="Délai de traitement" dataDxfId="17">
      <calculatedColumnFormula>IF(TablReclam[[#This Row],[Date de traitement]]-TablReclam[[#This Row],[Date de réception]]&lt;0,"",TablReclam[[#This Row],[Date de traitement]]-TablReclam[[#This Row],[Date de réception]])</calculatedColumnFormula>
    </tableColumn>
    <tableColumn id="13" name="Date de cloture" dataDxfId="16"/>
    <tableColumn id="14" name="Nom du client" dataDxfId="15"/>
    <tableColumn id="15" name=" Prénom du client" dataDxfId="14"/>
    <tableColumn id="16" name="Type de client" dataDxfId="13"/>
    <tableColumn id="17" name="Coordonnées _x000a_(N° Tel ou @ mail)" dataDxfId="12"/>
    <tableColumn id="18" name="N° de Contrat" dataDxfId="11"/>
    <tableColumn id="19" name="Type de contrat" dataDxfId="10"/>
    <tableColumn id="20" name="Nom du contrat" dataDxfId="9"/>
    <tableColumn id="21" name="Assureur" dataDxfId="8"/>
    <tableColumn id="22" name="Marché" dataDxfId="7"/>
    <tableColumn id="23" name="Elément du contrat concerné" dataDxfId="6"/>
    <tableColumn id="24" name="Détail  sur la réclamation" dataDxfId="5"/>
    <tableColumn id="25" name="Attribué à" dataDxfId="4"/>
    <tableColumn id="26" name="@ mail" dataDxfId="3" dataCellStyle="Lien hypertexte"/>
    <tableColumn id="27" name="Solution Proposé" dataDxfId="2"/>
    <tableColumn id="28" name="Réponse du réclamant" dataDxfId="1"/>
    <tableColumn id="29" name="Date de clotûre" dataDxfId="0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mine.ZEMRANI@adep.com" TargetMode="External"/><Relationship Id="rId13" Type="http://schemas.openxmlformats.org/officeDocument/2006/relationships/hyperlink" Target="mailto:s.duquesne@adep.com" TargetMode="External"/><Relationship Id="rId18" Type="http://schemas.openxmlformats.org/officeDocument/2006/relationships/hyperlink" Target="mailto:s.duquesne@adep.com" TargetMode="External"/><Relationship Id="rId3" Type="http://schemas.openxmlformats.org/officeDocument/2006/relationships/hyperlink" Target="mailto:Amine.ZEMRANI@adep.com" TargetMode="External"/><Relationship Id="rId21" Type="http://schemas.openxmlformats.org/officeDocument/2006/relationships/hyperlink" Target="mailto:s.duquesne@adep.com" TargetMode="External"/><Relationship Id="rId7" Type="http://schemas.openxmlformats.org/officeDocument/2006/relationships/hyperlink" Target="mailto:Amine.ZEMRANI@adep.com" TargetMode="External"/><Relationship Id="rId12" Type="http://schemas.openxmlformats.org/officeDocument/2006/relationships/hyperlink" Target="mailto:s.duquesne@adep.com" TargetMode="External"/><Relationship Id="rId17" Type="http://schemas.openxmlformats.org/officeDocument/2006/relationships/hyperlink" Target="mailto:s.duquesne@adep.com" TargetMode="External"/><Relationship Id="rId2" Type="http://schemas.openxmlformats.org/officeDocument/2006/relationships/hyperlink" Target="mailto:Amine.ZEMRANI@adep.com" TargetMode="External"/><Relationship Id="rId16" Type="http://schemas.openxmlformats.org/officeDocument/2006/relationships/hyperlink" Target="mailto:s.duquesne@adep.com" TargetMode="External"/><Relationship Id="rId20" Type="http://schemas.openxmlformats.org/officeDocument/2006/relationships/hyperlink" Target="mailto:s.duquesne@adep.com" TargetMode="External"/><Relationship Id="rId1" Type="http://schemas.openxmlformats.org/officeDocument/2006/relationships/hyperlink" Target="mailto:Amine.ZEMRANI@adep.com" TargetMode="External"/><Relationship Id="rId6" Type="http://schemas.openxmlformats.org/officeDocument/2006/relationships/hyperlink" Target="mailto:Amine.ZEMRANI@adep.com" TargetMode="External"/><Relationship Id="rId11" Type="http://schemas.openxmlformats.org/officeDocument/2006/relationships/hyperlink" Target="mailto:Amine.ZEMRANI@adep.com" TargetMode="External"/><Relationship Id="rId24" Type="http://schemas.openxmlformats.org/officeDocument/2006/relationships/table" Target="../tables/table1.xml"/><Relationship Id="rId5" Type="http://schemas.openxmlformats.org/officeDocument/2006/relationships/hyperlink" Target="mailto:Amine.ZEMRANI@adep.com" TargetMode="External"/><Relationship Id="rId15" Type="http://schemas.openxmlformats.org/officeDocument/2006/relationships/hyperlink" Target="mailto:s.duquesne@adep.com" TargetMode="External"/><Relationship Id="rId23" Type="http://schemas.openxmlformats.org/officeDocument/2006/relationships/hyperlink" Target="mailto:s.duquesne@adep.com" TargetMode="External"/><Relationship Id="rId10" Type="http://schemas.openxmlformats.org/officeDocument/2006/relationships/hyperlink" Target="mailto:Amine.ZEMRANI@adep.com" TargetMode="External"/><Relationship Id="rId19" Type="http://schemas.openxmlformats.org/officeDocument/2006/relationships/hyperlink" Target="mailto:s.duquesne@adep.com" TargetMode="External"/><Relationship Id="rId4" Type="http://schemas.openxmlformats.org/officeDocument/2006/relationships/hyperlink" Target="mailto:Amine.ZEMRANI@adep.com" TargetMode="External"/><Relationship Id="rId9" Type="http://schemas.openxmlformats.org/officeDocument/2006/relationships/hyperlink" Target="mailto:Amine.ZEMRANI@adep.com" TargetMode="External"/><Relationship Id="rId14" Type="http://schemas.openxmlformats.org/officeDocument/2006/relationships/hyperlink" Target="mailto:s.duquesne@adep.com" TargetMode="External"/><Relationship Id="rId22" Type="http://schemas.openxmlformats.org/officeDocument/2006/relationships/hyperlink" Target="mailto:s.duquesne@adep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mailto:Vie@ad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38"/>
  <sheetViews>
    <sheetView workbookViewId="0">
      <selection activeCell="AC2" sqref="A1:AC1048576"/>
    </sheetView>
  </sheetViews>
  <sheetFormatPr baseColWidth="10" defaultColWidth="8.85546875" defaultRowHeight="15" x14ac:dyDescent="0.25"/>
  <cols>
    <col min="1" max="1" width="8.85546875" customWidth="1"/>
    <col min="2" max="2" width="12.7109375" style="37" customWidth="1"/>
    <col min="3" max="3" width="11.85546875" bestFit="1" customWidth="1"/>
    <col min="4" max="4" width="21.7109375" customWidth="1"/>
    <col min="5" max="5" width="11.140625" customWidth="1"/>
    <col min="6" max="6" width="13.28515625" customWidth="1"/>
    <col min="7" max="7" width="14.85546875" customWidth="1"/>
    <col min="8" max="8" width="14.28515625" style="38" customWidth="1"/>
    <col min="9" max="9" width="9.7109375" customWidth="1"/>
    <col min="10" max="10" width="13.7109375" customWidth="1"/>
    <col min="11" max="11" width="14.5703125" customWidth="1"/>
    <col min="12" max="12" width="12.5703125" customWidth="1"/>
    <col min="13" max="13" width="12.140625" customWidth="1"/>
    <col min="14" max="15" width="19.140625" customWidth="1"/>
    <col min="16" max="16" width="15.7109375" customWidth="1"/>
    <col min="17" max="17" width="23" customWidth="1"/>
    <col min="18" max="18" width="15.42578125" customWidth="1"/>
    <col min="19" max="19" width="18.140625" customWidth="1"/>
    <col min="20" max="20" width="14.28515625" customWidth="1"/>
    <col min="21" max="21" width="11.5703125" customWidth="1"/>
    <col min="22" max="22" width="11" customWidth="1"/>
    <col min="23" max="23" width="27" customWidth="1"/>
    <col min="24" max="24" width="51.7109375" customWidth="1"/>
    <col min="25" max="25" width="15.7109375" bestFit="1" customWidth="1"/>
    <col min="26" max="26" width="25.28515625" bestFit="1" customWidth="1"/>
    <col min="27" max="27" width="51.140625" customWidth="1"/>
    <col min="28" max="28" width="15.5703125" customWidth="1"/>
    <col min="29" max="29" width="17.7109375" customWidth="1"/>
  </cols>
  <sheetData>
    <row r="1" spans="1:29" x14ac:dyDescent="0.25">
      <c r="A1" s="85" t="s">
        <v>0</v>
      </c>
      <c r="B1" s="86"/>
      <c r="C1" s="86"/>
      <c r="D1" s="87"/>
      <c r="E1" s="88" t="s">
        <v>1</v>
      </c>
      <c r="F1" s="89"/>
      <c r="G1" s="89"/>
      <c r="H1" s="89"/>
      <c r="I1" s="89"/>
      <c r="J1" s="89"/>
      <c r="K1" s="89"/>
      <c r="L1" s="90"/>
      <c r="M1" s="1"/>
      <c r="N1" s="91" t="s">
        <v>2</v>
      </c>
      <c r="O1" s="92"/>
      <c r="P1" s="93"/>
      <c r="Q1" s="2"/>
      <c r="R1" s="94" t="s">
        <v>3</v>
      </c>
      <c r="S1" s="95"/>
      <c r="T1" s="96"/>
      <c r="U1" s="97" t="s">
        <v>4</v>
      </c>
      <c r="V1" s="98"/>
      <c r="W1" s="98"/>
      <c r="X1" s="98"/>
      <c r="Y1" s="98"/>
      <c r="Z1" s="98"/>
      <c r="AA1" s="98"/>
      <c r="AB1" s="98"/>
      <c r="AC1" s="98"/>
    </row>
    <row r="2" spans="1:29" ht="25.5" x14ac:dyDescent="0.25">
      <c r="A2" s="3" t="s">
        <v>5</v>
      </c>
      <c r="B2" s="3" t="s">
        <v>6</v>
      </c>
      <c r="C2" s="4" t="s">
        <v>7</v>
      </c>
      <c r="D2" s="4" t="s">
        <v>8</v>
      </c>
      <c r="E2" s="4" t="s">
        <v>9</v>
      </c>
      <c r="F2" s="4" t="s">
        <v>10</v>
      </c>
      <c r="G2" s="4" t="s">
        <v>285</v>
      </c>
      <c r="H2" s="5" t="s">
        <v>11</v>
      </c>
      <c r="I2" s="4" t="s">
        <v>12</v>
      </c>
      <c r="J2" s="4" t="s">
        <v>286</v>
      </c>
      <c r="K2" s="5" t="s">
        <v>13</v>
      </c>
      <c r="L2" s="4" t="s">
        <v>14</v>
      </c>
      <c r="M2" s="4" t="s">
        <v>15</v>
      </c>
      <c r="N2" s="4" t="s">
        <v>16</v>
      </c>
      <c r="O2" s="4" t="s">
        <v>17</v>
      </c>
      <c r="P2" s="4" t="s">
        <v>18</v>
      </c>
      <c r="Q2" s="4" t="s">
        <v>19</v>
      </c>
      <c r="R2" s="4" t="s">
        <v>20</v>
      </c>
      <c r="S2" s="4" t="s">
        <v>21</v>
      </c>
      <c r="T2" s="4" t="s">
        <v>22</v>
      </c>
      <c r="U2" s="4" t="s">
        <v>23</v>
      </c>
      <c r="V2" s="4" t="s">
        <v>24</v>
      </c>
      <c r="W2" s="4" t="s">
        <v>25</v>
      </c>
      <c r="X2" s="6" t="s">
        <v>26</v>
      </c>
      <c r="Y2" s="4" t="s">
        <v>27</v>
      </c>
      <c r="Z2" s="7" t="s">
        <v>28</v>
      </c>
      <c r="AA2" s="4" t="s">
        <v>29</v>
      </c>
      <c r="AB2" s="4" t="s">
        <v>30</v>
      </c>
      <c r="AC2" s="4" t="s">
        <v>31</v>
      </c>
    </row>
    <row r="3" spans="1:29" ht="14.45" x14ac:dyDescent="0.3">
      <c r="A3" s="8">
        <v>1</v>
      </c>
      <c r="B3" s="36" t="str">
        <f>CONCATENATE(TablReclam[[#This Row],[N° de Contrat]],"/",TablReclam[[#This Row],[Chrono]])</f>
        <v>T59875/1</v>
      </c>
      <c r="C3" s="9" t="s">
        <v>32</v>
      </c>
      <c r="D3" s="9" t="s">
        <v>33</v>
      </c>
      <c r="E3" s="10" t="s">
        <v>34</v>
      </c>
      <c r="F3" s="11">
        <v>42791</v>
      </c>
      <c r="G3" s="10" t="s">
        <v>35</v>
      </c>
      <c r="H3" s="11">
        <v>42818</v>
      </c>
      <c r="I3" s="12">
        <f>IF(TablReclam[[#This Row],[Date d''AR]]-TablReclam[[#This Row],[Date de réception]]&lt;0,"",TablReclam[[#This Row],[Date d''AR]]-TablReclam[[#This Row],[Date de réception]])</f>
        <v>27</v>
      </c>
      <c r="J3" s="10" t="s">
        <v>36</v>
      </c>
      <c r="K3" s="11" t="s">
        <v>37</v>
      </c>
      <c r="L3" s="12">
        <f>IF(TablReclam[[#This Row],[Date de traitement]]-TablReclam[[#This Row],[Date de réception]]&lt;0,"",TablReclam[[#This Row],[Date de traitement]]-TablReclam[[#This Row],[Date de réception]])</f>
        <v>263</v>
      </c>
      <c r="M3" s="12"/>
      <c r="N3" s="13" t="s">
        <v>312</v>
      </c>
      <c r="O3" s="13" t="s">
        <v>316</v>
      </c>
      <c r="P3" s="13" t="s">
        <v>40</v>
      </c>
      <c r="Q3" s="13" t="s">
        <v>41</v>
      </c>
      <c r="R3" s="14" t="s">
        <v>42</v>
      </c>
      <c r="S3" s="14" t="s">
        <v>43</v>
      </c>
      <c r="T3" s="14" t="s">
        <v>44</v>
      </c>
      <c r="U3" s="15" t="s">
        <v>45</v>
      </c>
      <c r="V3" s="15" t="s">
        <v>46</v>
      </c>
      <c r="W3" s="15" t="s">
        <v>47</v>
      </c>
      <c r="X3" s="16" t="s">
        <v>627</v>
      </c>
      <c r="Y3" s="15"/>
      <c r="Z3" s="17" t="s">
        <v>49</v>
      </c>
      <c r="AA3" s="15" t="s">
        <v>50</v>
      </c>
      <c r="AB3" s="15"/>
      <c r="AC3" s="17" t="s">
        <v>37</v>
      </c>
    </row>
    <row r="4" spans="1:29" x14ac:dyDescent="0.25">
      <c r="A4" s="8">
        <v>2</v>
      </c>
      <c r="B4" s="36" t="str">
        <f>CONCATENATE(TablReclam[[#This Row],[N° de Contrat]],"/",TablReclam[[#This Row],[Chrono]])</f>
        <v>T59876/2</v>
      </c>
      <c r="C4" s="9" t="s">
        <v>51</v>
      </c>
      <c r="D4" s="9" t="s">
        <v>52</v>
      </c>
      <c r="E4" s="10" t="s">
        <v>53</v>
      </c>
      <c r="F4" s="11">
        <v>42862</v>
      </c>
      <c r="G4" s="10" t="s">
        <v>36</v>
      </c>
      <c r="H4" s="11">
        <v>42880</v>
      </c>
      <c r="I4" s="12">
        <f>IF(TablReclam[[#This Row],[Date d''AR]]-TablReclam[[#This Row],[Date de réception]]&lt;0,"",TablReclam[[#This Row],[Date d''AR]]-TablReclam[[#This Row],[Date de réception]])</f>
        <v>18</v>
      </c>
      <c r="J4" s="10" t="s">
        <v>54</v>
      </c>
      <c r="K4" s="11">
        <f>+TablReclam[[#This Row],[Date de réception]]+3</f>
        <v>42865</v>
      </c>
      <c r="L4" s="12">
        <f>IF(TablReclam[[#This Row],[Date de traitement]]-TablReclam[[#This Row],[Date de réception]]&lt;0,"",TablReclam[[#This Row],[Date de traitement]]-TablReclam[[#This Row],[Date de réception]])</f>
        <v>3</v>
      </c>
      <c r="M4" s="12"/>
      <c r="N4" s="13" t="s">
        <v>38</v>
      </c>
      <c r="O4" s="13" t="s">
        <v>39</v>
      </c>
      <c r="P4" s="13" t="s">
        <v>40</v>
      </c>
      <c r="Q4" s="13" t="s">
        <v>57</v>
      </c>
      <c r="R4" s="14" t="s">
        <v>58</v>
      </c>
      <c r="S4" s="14" t="s">
        <v>59</v>
      </c>
      <c r="T4" s="14" t="s">
        <v>60</v>
      </c>
      <c r="U4" s="15" t="s">
        <v>45</v>
      </c>
      <c r="V4" s="15" t="s">
        <v>46</v>
      </c>
      <c r="W4" s="15" t="s">
        <v>61</v>
      </c>
      <c r="X4" s="16" t="s">
        <v>48</v>
      </c>
      <c r="Y4" s="15"/>
      <c r="Z4" s="17" t="s">
        <v>49</v>
      </c>
      <c r="AA4" s="15" t="s">
        <v>320</v>
      </c>
      <c r="AB4" s="15" t="s">
        <v>63</v>
      </c>
      <c r="AC4" s="17" t="s">
        <v>64</v>
      </c>
    </row>
    <row r="5" spans="1:29" x14ac:dyDescent="0.25">
      <c r="A5" s="8">
        <v>3</v>
      </c>
      <c r="B5" s="36" t="str">
        <f>CONCATENATE(TablReclam[[#This Row],[N° de Contrat]],"/",TablReclam[[#This Row],[Chrono]])</f>
        <v>T59877/3</v>
      </c>
      <c r="C5" s="35" t="s">
        <v>65</v>
      </c>
      <c r="D5" s="9" t="s">
        <v>66</v>
      </c>
      <c r="E5" s="10" t="s">
        <v>67</v>
      </c>
      <c r="F5" s="11">
        <v>42818</v>
      </c>
      <c r="G5" s="10" t="s">
        <v>54</v>
      </c>
      <c r="H5" s="11">
        <v>42820</v>
      </c>
      <c r="I5" s="12">
        <f>IF(TablReclam[[#This Row],[Date d''AR]]-TablReclam[[#This Row],[Date de réception]]&lt;0,"",TablReclam[[#This Row],[Date d''AR]]-TablReclam[[#This Row],[Date de réception]])</f>
        <v>2</v>
      </c>
      <c r="J5" s="10" t="s">
        <v>35</v>
      </c>
      <c r="K5" s="11">
        <f>+TablReclam[[#This Row],[Date de réception]]+3</f>
        <v>42821</v>
      </c>
      <c r="L5" s="12">
        <f>IF(TablReclam[[#This Row],[Date de traitement]]-TablReclam[[#This Row],[Date de réception]]&lt;0,"",TablReclam[[#This Row],[Date de traitement]]-TablReclam[[#This Row],[Date de réception]])</f>
        <v>3</v>
      </c>
      <c r="M5" s="12"/>
      <c r="N5" s="13" t="s">
        <v>55</v>
      </c>
      <c r="O5" s="13" t="s">
        <v>56</v>
      </c>
      <c r="P5" s="13" t="s">
        <v>40</v>
      </c>
      <c r="Q5" s="13" t="s">
        <v>70</v>
      </c>
      <c r="R5" s="14" t="s">
        <v>71</v>
      </c>
      <c r="S5" s="14" t="s">
        <v>59</v>
      </c>
      <c r="T5" s="14" t="s">
        <v>72</v>
      </c>
      <c r="U5" s="15" t="s">
        <v>45</v>
      </c>
      <c r="V5" s="15" t="s">
        <v>46</v>
      </c>
      <c r="W5" s="15" t="s">
        <v>73</v>
      </c>
      <c r="X5" s="16" t="s">
        <v>62</v>
      </c>
      <c r="Y5" s="15"/>
      <c r="Z5" s="17" t="s">
        <v>49</v>
      </c>
      <c r="AA5" s="15" t="s">
        <v>50</v>
      </c>
      <c r="AB5" s="15" t="s">
        <v>63</v>
      </c>
      <c r="AC5" s="17"/>
    </row>
    <row r="6" spans="1:29" x14ac:dyDescent="0.25">
      <c r="A6" s="8">
        <v>4</v>
      </c>
      <c r="B6" s="36" t="str">
        <f>CONCATENATE(TablReclam[[#This Row],[N° de Contrat]],"/",TablReclam[[#This Row],[Chrono]])</f>
        <v>T59878/4</v>
      </c>
      <c r="C6" s="35" t="s">
        <v>65</v>
      </c>
      <c r="D6" s="9" t="s">
        <v>75</v>
      </c>
      <c r="E6" s="10" t="s">
        <v>53</v>
      </c>
      <c r="F6" s="11">
        <v>42819</v>
      </c>
      <c r="G6" s="10" t="s">
        <v>35</v>
      </c>
      <c r="H6" s="11">
        <v>42821</v>
      </c>
      <c r="I6" s="12">
        <f>IF(TablReclam[[#This Row],[Date d''AR]]-TablReclam[[#This Row],[Date de réception]]&lt;0,"",TablReclam[[#This Row],[Date d''AR]]-TablReclam[[#This Row],[Date de réception]])</f>
        <v>2</v>
      </c>
      <c r="J6" s="10" t="s">
        <v>36</v>
      </c>
      <c r="K6" s="11">
        <v>42982</v>
      </c>
      <c r="L6" s="12">
        <f>IF(TablReclam[[#This Row],[Date de traitement]]-TablReclam[[#This Row],[Date de réception]]&lt;0,"",TablReclam[[#This Row],[Date de traitement]]-TablReclam[[#This Row],[Date de réception]])</f>
        <v>163</v>
      </c>
      <c r="M6" s="12"/>
      <c r="N6" s="13" t="s">
        <v>68</v>
      </c>
      <c r="O6" s="13" t="s">
        <v>69</v>
      </c>
      <c r="P6" s="13" t="s">
        <v>40</v>
      </c>
      <c r="Q6" s="13" t="s">
        <v>78</v>
      </c>
      <c r="R6" s="14" t="s">
        <v>79</v>
      </c>
      <c r="S6" s="14" t="s">
        <v>59</v>
      </c>
      <c r="T6" s="14" t="s">
        <v>72</v>
      </c>
      <c r="U6" s="15" t="s">
        <v>45</v>
      </c>
      <c r="V6" s="15" t="s">
        <v>46</v>
      </c>
      <c r="W6" s="15" t="s">
        <v>73</v>
      </c>
      <c r="X6" s="16" t="s">
        <v>74</v>
      </c>
      <c r="Y6" s="15"/>
      <c r="Z6" s="17" t="s">
        <v>81</v>
      </c>
      <c r="AA6" s="15" t="s">
        <v>320</v>
      </c>
      <c r="AB6" s="15"/>
      <c r="AC6" s="17"/>
    </row>
    <row r="7" spans="1:29" x14ac:dyDescent="0.25">
      <c r="A7" s="8">
        <v>5</v>
      </c>
      <c r="B7" s="36" t="str">
        <f>CONCATENATE(TablReclam[[#This Row],[N° de Contrat]],"/",TablReclam[[#This Row],[Chrono]])</f>
        <v>T59879/5</v>
      </c>
      <c r="C7" s="9" t="s">
        <v>51</v>
      </c>
      <c r="D7" s="9" t="s">
        <v>82</v>
      </c>
      <c r="E7" s="10" t="s">
        <v>34</v>
      </c>
      <c r="F7" s="11">
        <v>42746</v>
      </c>
      <c r="G7" s="10" t="s">
        <v>36</v>
      </c>
      <c r="H7" s="11"/>
      <c r="I7" s="12" t="str">
        <f>IF(TablReclam[[#This Row],[Date d''AR]]-TablReclam[[#This Row],[Date de réception]]&lt;0,"",TablReclam[[#This Row],[Date d''AR]]-TablReclam[[#This Row],[Date de réception]])</f>
        <v/>
      </c>
      <c r="J7" s="10" t="s">
        <v>54</v>
      </c>
      <c r="K7" s="11">
        <v>42867</v>
      </c>
      <c r="L7" s="12">
        <f>IF(TablReclam[[#This Row],[Date de traitement]]-TablReclam[[#This Row],[Date de réception]]&lt;0,"",TablReclam[[#This Row],[Date de traitement]]-TablReclam[[#This Row],[Date de réception]])</f>
        <v>121</v>
      </c>
      <c r="M7" s="12"/>
      <c r="N7" s="13" t="s">
        <v>76</v>
      </c>
      <c r="O7" s="13" t="s">
        <v>77</v>
      </c>
      <c r="P7" s="13" t="s">
        <v>40</v>
      </c>
      <c r="Q7" s="13" t="s">
        <v>83</v>
      </c>
      <c r="R7" s="14" t="s">
        <v>84</v>
      </c>
      <c r="S7" s="14" t="s">
        <v>59</v>
      </c>
      <c r="T7" s="14" t="s">
        <v>85</v>
      </c>
      <c r="U7" s="15" t="s">
        <v>45</v>
      </c>
      <c r="V7" s="15" t="s">
        <v>86</v>
      </c>
      <c r="W7" s="15" t="s">
        <v>87</v>
      </c>
      <c r="X7" s="16" t="s">
        <v>80</v>
      </c>
      <c r="Y7" s="15"/>
      <c r="Z7" s="17"/>
      <c r="AA7" s="15"/>
      <c r="AB7" s="15" t="b">
        <v>0</v>
      </c>
      <c r="AC7" s="83">
        <v>43154</v>
      </c>
    </row>
    <row r="8" spans="1:29" x14ac:dyDescent="0.25">
      <c r="A8" s="8">
        <v>6</v>
      </c>
      <c r="B8" s="36" t="str">
        <f>CONCATENATE(TablReclam[[#This Row],[N° de Contrat]],"/",TablReclam[[#This Row],[Chrono]])</f>
        <v>T59879/6</v>
      </c>
      <c r="C8" s="9" t="s">
        <v>88</v>
      </c>
      <c r="D8" s="9" t="s">
        <v>82</v>
      </c>
      <c r="E8" s="10" t="s">
        <v>34</v>
      </c>
      <c r="F8" s="11">
        <v>43040</v>
      </c>
      <c r="G8" s="10" t="s">
        <v>36</v>
      </c>
      <c r="H8" s="11">
        <v>42748</v>
      </c>
      <c r="I8" s="12" t="str">
        <f>IF(TablReclam[[#This Row],[Date d''AR]]-TablReclam[[#This Row],[Date de réception]]&lt;0,"",TablReclam[[#This Row],[Date d''AR]]-TablReclam[[#This Row],[Date de réception]])</f>
        <v/>
      </c>
      <c r="J8" s="10" t="s">
        <v>54</v>
      </c>
      <c r="K8" s="11">
        <v>43075</v>
      </c>
      <c r="L8" s="12">
        <f>IF(TablReclam[[#This Row],[Date de traitement]]-TablReclam[[#This Row],[Date de réception]]&lt;0,"",TablReclam[[#This Row],[Date de traitement]]-TablReclam[[#This Row],[Date de réception]])</f>
        <v>35</v>
      </c>
      <c r="M8" s="12"/>
      <c r="N8" s="13" t="s">
        <v>89</v>
      </c>
      <c r="O8" s="13" t="s">
        <v>90</v>
      </c>
      <c r="P8" s="13" t="s">
        <v>40</v>
      </c>
      <c r="Q8" s="13" t="s">
        <v>91</v>
      </c>
      <c r="R8" s="14" t="s">
        <v>84</v>
      </c>
      <c r="S8" s="14" t="s">
        <v>59</v>
      </c>
      <c r="T8" s="14" t="s">
        <v>85</v>
      </c>
      <c r="U8" s="15" t="s">
        <v>45</v>
      </c>
      <c r="V8" s="15" t="s">
        <v>86</v>
      </c>
      <c r="W8" s="15" t="s">
        <v>87</v>
      </c>
      <c r="X8" s="16" t="s">
        <v>92</v>
      </c>
      <c r="Y8" s="15"/>
      <c r="Z8" s="17" t="s">
        <v>49</v>
      </c>
      <c r="AA8" s="15"/>
      <c r="AB8" s="15" t="b">
        <v>0</v>
      </c>
      <c r="AC8" s="17"/>
    </row>
    <row r="9" spans="1:29" x14ac:dyDescent="0.25">
      <c r="A9" s="8">
        <v>7</v>
      </c>
      <c r="B9" s="36" t="str">
        <f>CONCATENATE(TablReclam[[#This Row],[N° de Contrat]],"/",TablReclam[[#This Row],[Chrono]])</f>
        <v>T59881/7</v>
      </c>
      <c r="C9" s="9" t="s">
        <v>65</v>
      </c>
      <c r="D9" s="9" t="s">
        <v>93</v>
      </c>
      <c r="E9" s="10" t="s">
        <v>67</v>
      </c>
      <c r="F9" s="11">
        <v>42941</v>
      </c>
      <c r="G9" s="10" t="s">
        <v>94</v>
      </c>
      <c r="H9" s="11">
        <v>42943</v>
      </c>
      <c r="I9" s="12">
        <f>IF(TablReclam[[#This Row],[Date d''AR]]-TablReclam[[#This Row],[Date de réception]]&lt;0,"",TablReclam[[#This Row],[Date d''AR]]-TablReclam[[#This Row],[Date de réception]])</f>
        <v>2</v>
      </c>
      <c r="J9" s="10" t="s">
        <v>35</v>
      </c>
      <c r="K9" s="11" t="s">
        <v>95</v>
      </c>
      <c r="L9" s="12">
        <f>IF(TablReclam[[#This Row],[Date de traitement]]-TablReclam[[#This Row],[Date de réception]]&lt;0,"",TablReclam[[#This Row],[Date de traitement]]-TablReclam[[#This Row],[Date de réception]])</f>
        <v>3</v>
      </c>
      <c r="M9" s="12"/>
      <c r="N9" s="13" t="s">
        <v>313</v>
      </c>
      <c r="O9" s="13" t="s">
        <v>317</v>
      </c>
      <c r="P9" s="13" t="s">
        <v>40</v>
      </c>
      <c r="Q9" s="13" t="s">
        <v>98</v>
      </c>
      <c r="R9" s="14" t="s">
        <v>99</v>
      </c>
      <c r="S9" s="14" t="s">
        <v>59</v>
      </c>
      <c r="T9" s="14" t="s">
        <v>100</v>
      </c>
      <c r="U9" s="15" t="s">
        <v>45</v>
      </c>
      <c r="V9" s="15" t="s">
        <v>46</v>
      </c>
      <c r="W9" s="15" t="s">
        <v>61</v>
      </c>
      <c r="X9" s="16" t="s">
        <v>628</v>
      </c>
      <c r="Y9" s="15"/>
      <c r="Z9" s="17" t="s">
        <v>49</v>
      </c>
      <c r="AA9" s="15"/>
      <c r="AB9" s="15" t="b">
        <v>0</v>
      </c>
      <c r="AC9" s="17"/>
    </row>
    <row r="10" spans="1:29" ht="14.45" x14ac:dyDescent="0.3">
      <c r="A10" s="8">
        <v>8</v>
      </c>
      <c r="B10" s="36" t="str">
        <f>CONCATENATE(TablReclam[[#This Row],[N° de Contrat]],"/",TablReclam[[#This Row],[Chrono]])</f>
        <v>T59882/8</v>
      </c>
      <c r="C10" s="9" t="s">
        <v>102</v>
      </c>
      <c r="D10" s="9" t="s">
        <v>103</v>
      </c>
      <c r="E10" s="10" t="s">
        <v>104</v>
      </c>
      <c r="F10" s="11">
        <v>43038</v>
      </c>
      <c r="G10" s="10" t="s">
        <v>35</v>
      </c>
      <c r="H10" s="11">
        <v>43040</v>
      </c>
      <c r="I10" s="12">
        <f>IF(TablReclam[[#This Row],[Date d''AR]]-TablReclam[[#This Row],[Date de réception]]&lt;0,"",TablReclam[[#This Row],[Date d''AR]]-TablReclam[[#This Row],[Date de réception]])</f>
        <v>2</v>
      </c>
      <c r="J10" s="10" t="s">
        <v>36</v>
      </c>
      <c r="K10" s="11" t="s">
        <v>105</v>
      </c>
      <c r="L10" s="12">
        <f>IF(TablReclam[[#This Row],[Date de traitement]]-TablReclam[[#This Row],[Date de réception]]&lt;0,"",TablReclam[[#This Row],[Date de traitement]]-TablReclam[[#This Row],[Date de réception]])</f>
        <v>15</v>
      </c>
      <c r="M10" s="12"/>
      <c r="N10" s="13" t="s">
        <v>96</v>
      </c>
      <c r="O10" s="13" t="s">
        <v>97</v>
      </c>
      <c r="P10" s="13" t="s">
        <v>40</v>
      </c>
      <c r="Q10" s="13" t="s">
        <v>108</v>
      </c>
      <c r="R10" s="14" t="s">
        <v>109</v>
      </c>
      <c r="S10" s="14" t="s">
        <v>43</v>
      </c>
      <c r="T10" s="14" t="s">
        <v>110</v>
      </c>
      <c r="U10" s="15" t="s">
        <v>45</v>
      </c>
      <c r="V10" s="15" t="s">
        <v>46</v>
      </c>
      <c r="W10" s="15" t="s">
        <v>73</v>
      </c>
      <c r="X10" s="16" t="s">
        <v>101</v>
      </c>
      <c r="Y10" s="15"/>
      <c r="Z10" s="17" t="s">
        <v>81</v>
      </c>
      <c r="AA10" s="15" t="s">
        <v>50</v>
      </c>
      <c r="AB10" s="15" t="b">
        <v>0</v>
      </c>
      <c r="AC10" s="17"/>
    </row>
    <row r="11" spans="1:29" x14ac:dyDescent="0.25">
      <c r="A11" s="8">
        <v>9</v>
      </c>
      <c r="B11" s="36" t="str">
        <f>CONCATENATE(TablReclam[[#This Row],[N° de Contrat]],"/",TablReclam[[#This Row],[Chrono]])</f>
        <v>T59883/9</v>
      </c>
      <c r="C11" s="9" t="s">
        <v>88</v>
      </c>
      <c r="D11" s="9" t="s">
        <v>33</v>
      </c>
      <c r="E11" s="10" t="s">
        <v>34</v>
      </c>
      <c r="F11" s="11">
        <v>43063</v>
      </c>
      <c r="G11" s="10" t="s">
        <v>36</v>
      </c>
      <c r="H11" s="11"/>
      <c r="I11" s="12" t="str">
        <f>IF(TablReclam[[#This Row],[Date d''AR]]-TablReclam[[#This Row],[Date de réception]]&lt;0,"",TablReclam[[#This Row],[Date d''AR]]-TablReclam[[#This Row],[Date de réception]])</f>
        <v/>
      </c>
      <c r="J11" s="10" t="s">
        <v>54</v>
      </c>
      <c r="K11" s="11">
        <f>+TablReclam[[#This Row],[Date de réception]]+3</f>
        <v>43066</v>
      </c>
      <c r="L11" s="12">
        <f>IF(TablReclam[[#This Row],[Date de traitement]]-TablReclam[[#This Row],[Date de réception]]&lt;0,"",TablReclam[[#This Row],[Date de traitement]]-TablReclam[[#This Row],[Date de réception]])</f>
        <v>3</v>
      </c>
      <c r="M11" s="12"/>
      <c r="N11" s="13" t="s">
        <v>106</v>
      </c>
      <c r="O11" s="13" t="s">
        <v>107</v>
      </c>
      <c r="P11" s="13" t="s">
        <v>40</v>
      </c>
      <c r="Q11" s="13" t="s">
        <v>114</v>
      </c>
      <c r="R11" s="14" t="s">
        <v>115</v>
      </c>
      <c r="S11" s="14" t="s">
        <v>59</v>
      </c>
      <c r="T11" s="14" t="s">
        <v>116</v>
      </c>
      <c r="U11" s="15" t="s">
        <v>45</v>
      </c>
      <c r="V11" s="15" t="s">
        <v>46</v>
      </c>
      <c r="W11" s="15" t="s">
        <v>117</v>
      </c>
      <c r="X11" s="16" t="s">
        <v>111</v>
      </c>
      <c r="Y11" s="15"/>
      <c r="Z11" s="17" t="s">
        <v>49</v>
      </c>
      <c r="AA11" s="15" t="s">
        <v>50</v>
      </c>
      <c r="AB11" s="15" t="s">
        <v>119</v>
      </c>
      <c r="AC11" s="17"/>
    </row>
    <row r="12" spans="1:29" x14ac:dyDescent="0.25">
      <c r="A12" s="8">
        <v>10</v>
      </c>
      <c r="B12" s="36" t="str">
        <f>CONCATENATE(TablReclam[[#This Row],[N° de Contrat]],"/",TablReclam[[#This Row],[Chrono]])</f>
        <v>T59884/10</v>
      </c>
      <c r="C12" s="9" t="s">
        <v>120</v>
      </c>
      <c r="D12" s="9" t="s">
        <v>52</v>
      </c>
      <c r="E12" s="10" t="s">
        <v>53</v>
      </c>
      <c r="F12" s="11">
        <v>42747</v>
      </c>
      <c r="G12" s="10" t="s">
        <v>54</v>
      </c>
      <c r="H12" s="11">
        <v>42749</v>
      </c>
      <c r="I12" s="12">
        <f>IF(TablReclam[[#This Row],[Date d''AR]]-TablReclam[[#This Row],[Date de réception]]&lt;0,"",TablReclam[[#This Row],[Date d''AR]]-TablReclam[[#This Row],[Date de réception]])</f>
        <v>2</v>
      </c>
      <c r="J12" s="10" t="s">
        <v>94</v>
      </c>
      <c r="K12" s="11">
        <f>+TablReclam[[#This Row],[Date de réception]]+3</f>
        <v>42750</v>
      </c>
      <c r="L12" s="12">
        <f>IF(TablReclam[[#This Row],[Date de traitement]]-TablReclam[[#This Row],[Date de réception]]&lt;0,"",TablReclam[[#This Row],[Date de traitement]]-TablReclam[[#This Row],[Date de réception]])</f>
        <v>3</v>
      </c>
      <c r="M12" s="12"/>
      <c r="N12" s="13" t="s">
        <v>112</v>
      </c>
      <c r="O12" s="13" t="s">
        <v>113</v>
      </c>
      <c r="P12" s="13" t="s">
        <v>40</v>
      </c>
      <c r="Q12" s="13" t="s">
        <v>123</v>
      </c>
      <c r="R12" s="14" t="s">
        <v>124</v>
      </c>
      <c r="S12" s="14" t="s">
        <v>59</v>
      </c>
      <c r="T12" s="14" t="s">
        <v>60</v>
      </c>
      <c r="U12" s="15" t="s">
        <v>45</v>
      </c>
      <c r="V12" s="15" t="s">
        <v>46</v>
      </c>
      <c r="W12" s="15" t="s">
        <v>73</v>
      </c>
      <c r="X12" s="16" t="s">
        <v>118</v>
      </c>
      <c r="Y12" s="15"/>
      <c r="Z12" s="17" t="s">
        <v>81</v>
      </c>
      <c r="AA12" s="15" t="s">
        <v>50</v>
      </c>
      <c r="AB12" s="15" t="s">
        <v>63</v>
      </c>
      <c r="AC12" s="17"/>
    </row>
    <row r="13" spans="1:29" ht="14.45" x14ac:dyDescent="0.3">
      <c r="A13" s="8">
        <v>11</v>
      </c>
      <c r="B13" s="36" t="str">
        <f>CONCATENATE(TablReclam[[#This Row],[N° de Contrat]],"/",TablReclam[[#This Row],[Chrono]])</f>
        <v>T59885/11</v>
      </c>
      <c r="C13" s="9" t="s">
        <v>32</v>
      </c>
      <c r="D13" s="9" t="s">
        <v>66</v>
      </c>
      <c r="E13" s="10" t="s">
        <v>67</v>
      </c>
      <c r="F13" s="11">
        <v>42765</v>
      </c>
      <c r="G13" s="10" t="s">
        <v>94</v>
      </c>
      <c r="H13" s="11">
        <v>43112</v>
      </c>
      <c r="I13" s="12">
        <f>IF(TablReclam[[#This Row],[Date d''AR]]-TablReclam[[#This Row],[Date de réception]]&lt;0,"",TablReclam[[#This Row],[Date d''AR]]-TablReclam[[#This Row],[Date de réception]])</f>
        <v>347</v>
      </c>
      <c r="J13" s="10" t="s">
        <v>35</v>
      </c>
      <c r="K13" s="11">
        <f>+TablReclam[[#This Row],[Date de réception]]+3</f>
        <v>42768</v>
      </c>
      <c r="L13" s="12">
        <f>IF(TablReclam[[#This Row],[Date de traitement]]-TablReclam[[#This Row],[Date de réception]]&lt;0,"",TablReclam[[#This Row],[Date de traitement]]-TablReclam[[#This Row],[Date de réception]])</f>
        <v>3</v>
      </c>
      <c r="M13" s="12"/>
      <c r="N13" s="13" t="s">
        <v>121</v>
      </c>
      <c r="O13" s="13" t="s">
        <v>122</v>
      </c>
      <c r="P13" s="13" t="s">
        <v>40</v>
      </c>
      <c r="Q13" s="13" t="s">
        <v>128</v>
      </c>
      <c r="R13" s="14" t="s">
        <v>129</v>
      </c>
      <c r="S13" s="14" t="s">
        <v>59</v>
      </c>
      <c r="T13" s="14" t="s">
        <v>72</v>
      </c>
      <c r="U13" s="15" t="s">
        <v>45</v>
      </c>
      <c r="V13" s="15" t="s">
        <v>46</v>
      </c>
      <c r="W13" s="15" t="s">
        <v>117</v>
      </c>
      <c r="X13" s="16" t="s">
        <v>125</v>
      </c>
      <c r="Y13" s="15"/>
      <c r="Z13" s="17" t="s">
        <v>49</v>
      </c>
      <c r="AA13" s="15" t="s">
        <v>50</v>
      </c>
      <c r="AB13" s="15" t="s">
        <v>63</v>
      </c>
      <c r="AC13" s="17"/>
    </row>
    <row r="14" spans="1:29" ht="14.45" x14ac:dyDescent="0.3">
      <c r="A14" s="8">
        <v>12</v>
      </c>
      <c r="B14" s="36" t="str">
        <f>CONCATENATE(TablReclam[[#This Row],[N° de Contrat]],"/",TablReclam[[#This Row],[Chrono]])</f>
        <v>T59886/12</v>
      </c>
      <c r="C14" s="9" t="s">
        <v>102</v>
      </c>
      <c r="D14" s="9" t="s">
        <v>75</v>
      </c>
      <c r="E14" s="10" t="s">
        <v>34</v>
      </c>
      <c r="F14" s="11">
        <v>42799</v>
      </c>
      <c r="G14" s="10" t="s">
        <v>35</v>
      </c>
      <c r="H14" s="11">
        <v>43112</v>
      </c>
      <c r="I14" s="12">
        <f>IF(TablReclam[[#This Row],[Date d''AR]]-TablReclam[[#This Row],[Date de réception]]&lt;0,"",TablReclam[[#This Row],[Date d''AR]]-TablReclam[[#This Row],[Date de réception]])</f>
        <v>313</v>
      </c>
      <c r="J14" s="10" t="s">
        <v>36</v>
      </c>
      <c r="K14" s="11">
        <f>+TablReclam[[#This Row],[Date de réception]]+3</f>
        <v>42802</v>
      </c>
      <c r="L14" s="12">
        <f>IF(TablReclam[[#This Row],[Date de traitement]]-TablReclam[[#This Row],[Date de réception]]&lt;0,"",TablReclam[[#This Row],[Date de traitement]]-TablReclam[[#This Row],[Date de réception]])</f>
        <v>3</v>
      </c>
      <c r="M14" s="12"/>
      <c r="N14" s="13" t="s">
        <v>126</v>
      </c>
      <c r="O14" s="13" t="s">
        <v>127</v>
      </c>
      <c r="P14" s="13" t="s">
        <v>133</v>
      </c>
      <c r="Q14" s="13" t="s">
        <v>134</v>
      </c>
      <c r="R14" s="14" t="s">
        <v>135</v>
      </c>
      <c r="S14" s="14" t="s">
        <v>59</v>
      </c>
      <c r="T14" s="14" t="s">
        <v>136</v>
      </c>
      <c r="U14" s="15" t="s">
        <v>45</v>
      </c>
      <c r="V14" s="15" t="s">
        <v>46</v>
      </c>
      <c r="W14" s="15" t="s">
        <v>87</v>
      </c>
      <c r="X14" s="16" t="s">
        <v>130</v>
      </c>
      <c r="Y14" s="15"/>
      <c r="Z14" s="17" t="s">
        <v>81</v>
      </c>
      <c r="AA14" s="15" t="s">
        <v>50</v>
      </c>
      <c r="AB14" s="15" t="s">
        <v>63</v>
      </c>
      <c r="AC14" s="17"/>
    </row>
    <row r="15" spans="1:29" x14ac:dyDescent="0.25">
      <c r="A15" s="8">
        <v>13</v>
      </c>
      <c r="B15" s="36" t="str">
        <f>CONCATENATE(TablReclam[[#This Row],[N° de Contrat]],"/",TablReclam[[#This Row],[Chrono]])</f>
        <v>T59887/13</v>
      </c>
      <c r="C15" s="9" t="s">
        <v>88</v>
      </c>
      <c r="D15" s="9" t="s">
        <v>82</v>
      </c>
      <c r="E15" s="10" t="s">
        <v>53</v>
      </c>
      <c r="F15" s="11">
        <v>42831</v>
      </c>
      <c r="G15" s="10" t="s">
        <v>36</v>
      </c>
      <c r="H15" s="11">
        <v>42833</v>
      </c>
      <c r="I15" s="12">
        <f>IF(TablReclam[[#This Row],[Date d''AR]]-TablReclam[[#This Row],[Date de réception]]&lt;0,"",TablReclam[[#This Row],[Date d''AR]]-TablReclam[[#This Row],[Date de réception]])</f>
        <v>2</v>
      </c>
      <c r="J15" s="10" t="s">
        <v>54</v>
      </c>
      <c r="K15" s="11">
        <f>+TablReclam[[#This Row],[Date de réception]]+3</f>
        <v>42834</v>
      </c>
      <c r="L15" s="12">
        <f>IF(TablReclam[[#This Row],[Date de traitement]]-TablReclam[[#This Row],[Date de réception]]&lt;0,"",TablReclam[[#This Row],[Date de traitement]]-TablReclam[[#This Row],[Date de réception]])</f>
        <v>3</v>
      </c>
      <c r="M15" s="12"/>
      <c r="N15" s="13" t="s">
        <v>131</v>
      </c>
      <c r="O15" s="13" t="s">
        <v>132</v>
      </c>
      <c r="P15" s="13" t="s">
        <v>133</v>
      </c>
      <c r="Q15" s="13" t="s">
        <v>140</v>
      </c>
      <c r="R15" s="14" t="s">
        <v>141</v>
      </c>
      <c r="S15" s="14" t="s">
        <v>59</v>
      </c>
      <c r="T15" s="14" t="s">
        <v>142</v>
      </c>
      <c r="U15" s="15" t="s">
        <v>143</v>
      </c>
      <c r="V15" s="15" t="s">
        <v>86</v>
      </c>
      <c r="W15" s="15" t="s">
        <v>47</v>
      </c>
      <c r="X15" s="16" t="s">
        <v>137</v>
      </c>
      <c r="Y15" s="15"/>
      <c r="Z15" s="17" t="s">
        <v>49</v>
      </c>
      <c r="AA15" s="15" t="s">
        <v>50</v>
      </c>
      <c r="AB15" s="15" t="s">
        <v>63</v>
      </c>
      <c r="AC15" s="17"/>
    </row>
    <row r="16" spans="1:29" x14ac:dyDescent="0.25">
      <c r="A16" s="8">
        <v>14</v>
      </c>
      <c r="B16" s="36" t="str">
        <f>CONCATENATE(TablReclam[[#This Row],[N° de Contrat]],"/",TablReclam[[#This Row],[Chrono]])</f>
        <v>T59888/14</v>
      </c>
      <c r="C16" s="9" t="s">
        <v>51</v>
      </c>
      <c r="D16" s="9" t="s">
        <v>145</v>
      </c>
      <c r="E16" s="10" t="s">
        <v>67</v>
      </c>
      <c r="F16" s="11">
        <v>42862</v>
      </c>
      <c r="G16" s="10" t="s">
        <v>54</v>
      </c>
      <c r="H16" s="11"/>
      <c r="I16" s="12" t="str">
        <f>IF(TablReclam[[#This Row],[Date d''AR]]-TablReclam[[#This Row],[Date de réception]]&lt;0,"",TablReclam[[#This Row],[Date d''AR]]-TablReclam[[#This Row],[Date de réception]])</f>
        <v/>
      </c>
      <c r="J16" s="10" t="s">
        <v>94</v>
      </c>
      <c r="K16" s="11">
        <f>+TablReclam[[#This Row],[Date de réception]]+3</f>
        <v>42865</v>
      </c>
      <c r="L16" s="12">
        <f>IF(TablReclam[[#This Row],[Date de traitement]]-TablReclam[[#This Row],[Date de réception]]&lt;0,"",TablReclam[[#This Row],[Date de traitement]]-TablReclam[[#This Row],[Date de réception]])</f>
        <v>3</v>
      </c>
      <c r="M16" s="12"/>
      <c r="N16" s="13" t="s">
        <v>138</v>
      </c>
      <c r="O16" s="13" t="s">
        <v>139</v>
      </c>
      <c r="P16" s="13" t="s">
        <v>40</v>
      </c>
      <c r="Q16" s="13" t="s">
        <v>148</v>
      </c>
      <c r="R16" s="14" t="s">
        <v>149</v>
      </c>
      <c r="S16" s="14" t="s">
        <v>59</v>
      </c>
      <c r="T16" s="14" t="s">
        <v>150</v>
      </c>
      <c r="U16" s="15" t="s">
        <v>151</v>
      </c>
      <c r="V16" s="15" t="s">
        <v>86</v>
      </c>
      <c r="W16" s="15" t="s">
        <v>61</v>
      </c>
      <c r="X16" s="16" t="s">
        <v>144</v>
      </c>
      <c r="Y16" s="15"/>
      <c r="Z16" s="17" t="s">
        <v>81</v>
      </c>
      <c r="AA16" s="15" t="s">
        <v>50</v>
      </c>
      <c r="AB16" s="15" t="s">
        <v>63</v>
      </c>
      <c r="AC16" s="17"/>
    </row>
    <row r="17" spans="1:29" x14ac:dyDescent="0.25">
      <c r="A17" s="8">
        <v>15</v>
      </c>
      <c r="B17" s="36" t="str">
        <f>CONCATENATE(TablReclam[[#This Row],[N° de Contrat]],"/",TablReclam[[#This Row],[Chrono]])</f>
        <v>T59889/15</v>
      </c>
      <c r="C17" s="9" t="s">
        <v>65</v>
      </c>
      <c r="D17" s="9" t="s">
        <v>93</v>
      </c>
      <c r="E17" s="10" t="s">
        <v>104</v>
      </c>
      <c r="F17" s="11">
        <v>42897</v>
      </c>
      <c r="G17" s="10" t="s">
        <v>94</v>
      </c>
      <c r="H17" s="11">
        <v>42899</v>
      </c>
      <c r="I17" s="12">
        <f>IF(TablReclam[[#This Row],[Date d''AR]]-TablReclam[[#This Row],[Date de réception]]&lt;0,"",TablReclam[[#This Row],[Date d''AR]]-TablReclam[[#This Row],[Date de réception]])</f>
        <v>2</v>
      </c>
      <c r="J17" s="10" t="s">
        <v>54</v>
      </c>
      <c r="K17" s="11">
        <f>+TablReclam[[#This Row],[Date de réception]]+3</f>
        <v>42900</v>
      </c>
      <c r="L17" s="12">
        <f>IF(TablReclam[[#This Row],[Date de traitement]]-TablReclam[[#This Row],[Date de réception]]&lt;0,"",TablReclam[[#This Row],[Date de traitement]]-TablReclam[[#This Row],[Date de réception]])</f>
        <v>3</v>
      </c>
      <c r="M17" s="12"/>
      <c r="N17" s="13" t="s">
        <v>146</v>
      </c>
      <c r="O17" s="13" t="s">
        <v>147</v>
      </c>
      <c r="P17" s="13" t="s">
        <v>40</v>
      </c>
      <c r="Q17" s="13" t="s">
        <v>155</v>
      </c>
      <c r="R17" s="14" t="s">
        <v>156</v>
      </c>
      <c r="S17" s="14" t="s">
        <v>43</v>
      </c>
      <c r="T17" s="14" t="s">
        <v>110</v>
      </c>
      <c r="U17" s="15" t="s">
        <v>45</v>
      </c>
      <c r="V17" s="15" t="s">
        <v>46</v>
      </c>
      <c r="W17" s="15" t="s">
        <v>87</v>
      </c>
      <c r="X17" s="16" t="s">
        <v>152</v>
      </c>
      <c r="Y17" s="15"/>
      <c r="Z17" s="17" t="s">
        <v>49</v>
      </c>
      <c r="AA17" s="15" t="s">
        <v>50</v>
      </c>
      <c r="AB17" s="15" t="s">
        <v>63</v>
      </c>
      <c r="AC17" s="17"/>
    </row>
    <row r="18" spans="1:29" x14ac:dyDescent="0.25">
      <c r="A18" s="8">
        <v>16</v>
      </c>
      <c r="B18" s="36" t="str">
        <f>CONCATENATE(TablReclam[[#This Row],[N° de Contrat]],"/",TablReclam[[#This Row],[Chrono]])</f>
        <v>T59890/16</v>
      </c>
      <c r="C18" s="9" t="s">
        <v>102</v>
      </c>
      <c r="D18" s="9" t="s">
        <v>103</v>
      </c>
      <c r="E18" s="10" t="s">
        <v>53</v>
      </c>
      <c r="F18" s="11">
        <v>42935</v>
      </c>
      <c r="G18" s="10" t="s">
        <v>35</v>
      </c>
      <c r="H18" s="11">
        <v>42937</v>
      </c>
      <c r="I18" s="12">
        <f>IF(TablReclam[[#This Row],[Date d''AR]]-TablReclam[[#This Row],[Date de réception]]&lt;0,"",TablReclam[[#This Row],[Date d''AR]]-TablReclam[[#This Row],[Date de réception]])</f>
        <v>2</v>
      </c>
      <c r="J18" s="10" t="s">
        <v>94</v>
      </c>
      <c r="K18" s="11">
        <f>+TablReclam[[#This Row],[Date de réception]]+3</f>
        <v>42938</v>
      </c>
      <c r="L18" s="12">
        <f>IF(TablReclam[[#This Row],[Date de traitement]]-TablReclam[[#This Row],[Date de réception]]&lt;0,"",TablReclam[[#This Row],[Date de traitement]]-TablReclam[[#This Row],[Date de réception]])</f>
        <v>3</v>
      </c>
      <c r="M18" s="12"/>
      <c r="N18" s="13" t="s">
        <v>153</v>
      </c>
      <c r="O18" s="13" t="s">
        <v>154</v>
      </c>
      <c r="P18" s="13" t="s">
        <v>40</v>
      </c>
      <c r="Q18" s="13" t="s">
        <v>160</v>
      </c>
      <c r="R18" s="14" t="s">
        <v>161</v>
      </c>
      <c r="S18" s="14" t="s">
        <v>59</v>
      </c>
      <c r="T18" s="14" t="s">
        <v>100</v>
      </c>
      <c r="U18" s="15" t="s">
        <v>45</v>
      </c>
      <c r="V18" s="15" t="s">
        <v>46</v>
      </c>
      <c r="W18" s="15" t="s">
        <v>47</v>
      </c>
      <c r="X18" s="16" t="s">
        <v>157</v>
      </c>
      <c r="Y18" s="15"/>
      <c r="Z18" s="17" t="s">
        <v>81</v>
      </c>
      <c r="AA18" s="15" t="s">
        <v>50</v>
      </c>
      <c r="AB18" s="15" t="s">
        <v>63</v>
      </c>
      <c r="AC18" s="17"/>
    </row>
    <row r="19" spans="1:29" x14ac:dyDescent="0.25">
      <c r="A19" s="8">
        <v>17</v>
      </c>
      <c r="B19" s="36" t="str">
        <f>CONCATENATE(TablReclam[[#This Row],[N° de Contrat]],"/",TablReclam[[#This Row],[Chrono]])</f>
        <v>T59891/17</v>
      </c>
      <c r="C19" s="9" t="s">
        <v>120</v>
      </c>
      <c r="D19" s="9" t="s">
        <v>33</v>
      </c>
      <c r="E19" s="10" t="s">
        <v>67</v>
      </c>
      <c r="F19" s="11">
        <v>42959</v>
      </c>
      <c r="G19" s="10" t="s">
        <v>54</v>
      </c>
      <c r="H19" s="11">
        <v>42961</v>
      </c>
      <c r="I19" s="12">
        <f>IF(TablReclam[[#This Row],[Date d''AR]]-TablReclam[[#This Row],[Date de réception]]&lt;0,"",TablReclam[[#This Row],[Date d''AR]]-TablReclam[[#This Row],[Date de réception]])</f>
        <v>2</v>
      </c>
      <c r="J19" s="10" t="s">
        <v>35</v>
      </c>
      <c r="K19" s="11">
        <f>+TablReclam[[#This Row],[Date de réception]]+3</f>
        <v>42962</v>
      </c>
      <c r="L19" s="12">
        <f>IF(TablReclam[[#This Row],[Date de traitement]]-TablReclam[[#This Row],[Date de réception]]&lt;0,"",TablReclam[[#This Row],[Date de traitement]]-TablReclam[[#This Row],[Date de réception]])</f>
        <v>3</v>
      </c>
      <c r="M19" s="12"/>
      <c r="N19" s="13" t="s">
        <v>158</v>
      </c>
      <c r="O19" s="13" t="s">
        <v>159</v>
      </c>
      <c r="P19" s="13" t="s">
        <v>40</v>
      </c>
      <c r="Q19" s="13" t="s">
        <v>165</v>
      </c>
      <c r="R19" s="14" t="s">
        <v>166</v>
      </c>
      <c r="S19" s="14" t="s">
        <v>59</v>
      </c>
      <c r="T19" s="14" t="s">
        <v>116</v>
      </c>
      <c r="U19" s="15" t="s">
        <v>45</v>
      </c>
      <c r="V19" s="15" t="s">
        <v>46</v>
      </c>
      <c r="W19" s="15" t="s">
        <v>61</v>
      </c>
      <c r="X19" s="16" t="s">
        <v>162</v>
      </c>
      <c r="Y19" s="15"/>
      <c r="Z19" s="17" t="s">
        <v>49</v>
      </c>
      <c r="AA19" s="15" t="s">
        <v>50</v>
      </c>
      <c r="AB19" s="15" t="s">
        <v>119</v>
      </c>
      <c r="AC19" s="17"/>
    </row>
    <row r="20" spans="1:29" ht="14.45" x14ac:dyDescent="0.3">
      <c r="A20" s="8">
        <v>18</v>
      </c>
      <c r="B20" s="36" t="str">
        <f>CONCATENATE(TablReclam[[#This Row],[N° de Contrat]],"/",TablReclam[[#This Row],[Chrono]])</f>
        <v>T59892/18</v>
      </c>
      <c r="C20" s="9" t="s">
        <v>32</v>
      </c>
      <c r="D20" s="9" t="s">
        <v>287</v>
      </c>
      <c r="E20" s="10" t="s">
        <v>34</v>
      </c>
      <c r="F20" s="11">
        <v>42985</v>
      </c>
      <c r="G20" s="10" t="s">
        <v>94</v>
      </c>
      <c r="H20" s="11">
        <v>43112</v>
      </c>
      <c r="I20" s="12">
        <f>IF(TablReclam[[#This Row],[Date d''AR]]-TablReclam[[#This Row],[Date de réception]]&lt;0,"",TablReclam[[#This Row],[Date d''AR]]-TablReclam[[#This Row],[Date de réception]])</f>
        <v>127</v>
      </c>
      <c r="J20" s="10" t="s">
        <v>36</v>
      </c>
      <c r="K20" s="11">
        <f>+TablReclam[[#This Row],[Date de réception]]+3</f>
        <v>42988</v>
      </c>
      <c r="L20" s="12">
        <f>IF(TablReclam[[#This Row],[Date de traitement]]-TablReclam[[#This Row],[Date de réception]]&lt;0,"",TablReclam[[#This Row],[Date de traitement]]-TablReclam[[#This Row],[Date de réception]])</f>
        <v>3</v>
      </c>
      <c r="M20" s="12"/>
      <c r="N20" s="13" t="s">
        <v>163</v>
      </c>
      <c r="O20" s="13" t="s">
        <v>164</v>
      </c>
      <c r="P20" s="13" t="s">
        <v>40</v>
      </c>
      <c r="Q20" s="13" t="s">
        <v>170</v>
      </c>
      <c r="R20" s="14" t="s">
        <v>171</v>
      </c>
      <c r="S20" s="14" t="s">
        <v>59</v>
      </c>
      <c r="T20" s="14" t="s">
        <v>60</v>
      </c>
      <c r="U20" s="15" t="s">
        <v>45</v>
      </c>
      <c r="V20" s="15" t="s">
        <v>46</v>
      </c>
      <c r="W20" s="15" t="s">
        <v>73</v>
      </c>
      <c r="X20" s="16" t="s">
        <v>167</v>
      </c>
      <c r="Y20" s="15"/>
      <c r="Z20" s="17" t="s">
        <v>81</v>
      </c>
      <c r="AA20" s="15" t="s">
        <v>50</v>
      </c>
      <c r="AB20" s="15" t="s">
        <v>63</v>
      </c>
      <c r="AC20" s="17"/>
    </row>
    <row r="21" spans="1:29" x14ac:dyDescent="0.25">
      <c r="A21" s="8">
        <v>19</v>
      </c>
      <c r="B21" s="36" t="str">
        <f>CONCATENATE(TablReclam[[#This Row],[N° de Contrat]],"/",TablReclam[[#This Row],[Chrono]])</f>
        <v>T59893/19</v>
      </c>
      <c r="C21" s="9" t="s">
        <v>51</v>
      </c>
      <c r="D21" s="9" t="s">
        <v>66</v>
      </c>
      <c r="E21" s="10" t="s">
        <v>53</v>
      </c>
      <c r="F21" s="11">
        <v>43016</v>
      </c>
      <c r="G21" s="10" t="s">
        <v>35</v>
      </c>
      <c r="H21" s="11">
        <v>43018</v>
      </c>
      <c r="I21" s="12">
        <f>IF(TablReclam[[#This Row],[Date d''AR]]-TablReclam[[#This Row],[Date de réception]]&lt;0,"",TablReclam[[#This Row],[Date d''AR]]-TablReclam[[#This Row],[Date de réception]])</f>
        <v>2</v>
      </c>
      <c r="J21" s="10" t="s">
        <v>54</v>
      </c>
      <c r="K21" s="11">
        <f>+TablReclam[[#This Row],[Date de réception]]+3</f>
        <v>43019</v>
      </c>
      <c r="L21" s="12">
        <f>IF(TablReclam[[#This Row],[Date de traitement]]-TablReclam[[#This Row],[Date de réception]]&lt;0,"",TablReclam[[#This Row],[Date de traitement]]-TablReclam[[#This Row],[Date de réception]])</f>
        <v>3</v>
      </c>
      <c r="M21" s="12"/>
      <c r="N21" s="13" t="s">
        <v>168</v>
      </c>
      <c r="O21" s="13" t="s">
        <v>169</v>
      </c>
      <c r="P21" s="13" t="s">
        <v>40</v>
      </c>
      <c r="Q21" s="13" t="s">
        <v>175</v>
      </c>
      <c r="R21" s="14" t="s">
        <v>176</v>
      </c>
      <c r="S21" s="14" t="s">
        <v>59</v>
      </c>
      <c r="T21" s="14" t="s">
        <v>72</v>
      </c>
      <c r="U21" s="15" t="s">
        <v>45</v>
      </c>
      <c r="V21" s="15" t="s">
        <v>46</v>
      </c>
      <c r="W21" s="15" t="s">
        <v>117</v>
      </c>
      <c r="X21" s="16" t="s">
        <v>172</v>
      </c>
      <c r="Y21" s="15"/>
      <c r="Z21" s="17" t="s">
        <v>49</v>
      </c>
      <c r="AA21" s="15" t="s">
        <v>50</v>
      </c>
      <c r="AB21" s="15" t="s">
        <v>63</v>
      </c>
      <c r="AC21" s="17"/>
    </row>
    <row r="22" spans="1:29" x14ac:dyDescent="0.25">
      <c r="A22" s="8">
        <v>20</v>
      </c>
      <c r="B22" s="36" t="str">
        <f>CONCATENATE(TablReclam[[#This Row],[N° de Contrat]],"/",TablReclam[[#This Row],[Chrono]])</f>
        <v>T59894/20</v>
      </c>
      <c r="C22" s="9" t="s">
        <v>65</v>
      </c>
      <c r="D22" s="9" t="s">
        <v>75</v>
      </c>
      <c r="E22" s="10" t="s">
        <v>53</v>
      </c>
      <c r="F22" s="11">
        <v>43050</v>
      </c>
      <c r="G22" s="10" t="s">
        <v>36</v>
      </c>
      <c r="H22" s="11">
        <v>43112</v>
      </c>
      <c r="I22" s="12">
        <f>IF(TablReclam[[#This Row],[Date d''AR]]-TablReclam[[#This Row],[Date de réception]]&lt;0,"",TablReclam[[#This Row],[Date d''AR]]-TablReclam[[#This Row],[Date de réception]])</f>
        <v>62</v>
      </c>
      <c r="J22" s="10" t="s">
        <v>94</v>
      </c>
      <c r="K22" s="11">
        <f>+TablReclam[[#This Row],[Date de réception]]+3</f>
        <v>43053</v>
      </c>
      <c r="L22" s="12">
        <f>IF(TablReclam[[#This Row],[Date de traitement]]-TablReclam[[#This Row],[Date de réception]]&lt;0,"",TablReclam[[#This Row],[Date de traitement]]-TablReclam[[#This Row],[Date de réception]])</f>
        <v>3</v>
      </c>
      <c r="M22" s="12"/>
      <c r="N22" s="13" t="s">
        <v>173</v>
      </c>
      <c r="O22" s="13" t="s">
        <v>174</v>
      </c>
      <c r="P22" s="13" t="s">
        <v>40</v>
      </c>
      <c r="Q22" s="13"/>
      <c r="R22" s="14" t="s">
        <v>180</v>
      </c>
      <c r="S22" s="14" t="s">
        <v>59</v>
      </c>
      <c r="T22" s="14" t="s">
        <v>136</v>
      </c>
      <c r="U22" s="15" t="s">
        <v>45</v>
      </c>
      <c r="V22" s="15" t="s">
        <v>46</v>
      </c>
      <c r="W22" s="15" t="s">
        <v>73</v>
      </c>
      <c r="X22" s="16" t="s">
        <v>177</v>
      </c>
      <c r="Y22" s="15"/>
      <c r="Z22" s="17" t="s">
        <v>81</v>
      </c>
      <c r="AA22" s="15" t="s">
        <v>50</v>
      </c>
      <c r="AB22" s="15" t="s">
        <v>63</v>
      </c>
      <c r="AC22" s="17"/>
    </row>
    <row r="23" spans="1:29" x14ac:dyDescent="0.25">
      <c r="A23" s="8">
        <v>21</v>
      </c>
      <c r="B23" s="36" t="str">
        <f>CONCATENATE(TablReclam[[#This Row],[N° de Contrat]],"/",TablReclam[[#This Row],[Chrono]])</f>
        <v>T59895/21</v>
      </c>
      <c r="C23" s="9" t="s">
        <v>102</v>
      </c>
      <c r="D23" s="9" t="s">
        <v>82</v>
      </c>
      <c r="E23" s="10" t="s">
        <v>67</v>
      </c>
      <c r="F23" s="11">
        <v>43076</v>
      </c>
      <c r="G23" s="10" t="s">
        <v>54</v>
      </c>
      <c r="H23" s="11">
        <v>43078</v>
      </c>
      <c r="I23" s="12">
        <f>IF(TablReclam[[#This Row],[Date d''AR]]-TablReclam[[#This Row],[Date de réception]]&lt;0,"",TablReclam[[#This Row],[Date d''AR]]-TablReclam[[#This Row],[Date de réception]])</f>
        <v>2</v>
      </c>
      <c r="J23" s="10" t="s">
        <v>54</v>
      </c>
      <c r="K23" s="11">
        <f>+TablReclam[[#This Row],[Date de réception]]+3</f>
        <v>43079</v>
      </c>
      <c r="L23" s="12">
        <f>IF(TablReclam[[#This Row],[Date de traitement]]-TablReclam[[#This Row],[Date de réception]]&lt;0,"",TablReclam[[#This Row],[Date de traitement]]-TablReclam[[#This Row],[Date de réception]])</f>
        <v>3</v>
      </c>
      <c r="M23" s="12"/>
      <c r="N23" s="13" t="s">
        <v>178</v>
      </c>
      <c r="O23" s="13" t="s">
        <v>179</v>
      </c>
      <c r="P23" s="13" t="s">
        <v>40</v>
      </c>
      <c r="Q23" s="13" t="s">
        <v>184</v>
      </c>
      <c r="R23" s="14" t="s">
        <v>185</v>
      </c>
      <c r="S23" s="14" t="s">
        <v>59</v>
      </c>
      <c r="T23" s="14" t="s">
        <v>142</v>
      </c>
      <c r="U23" s="15" t="s">
        <v>45</v>
      </c>
      <c r="V23" s="15" t="s">
        <v>86</v>
      </c>
      <c r="W23" s="15" t="s">
        <v>117</v>
      </c>
      <c r="X23" s="16" t="s">
        <v>181</v>
      </c>
      <c r="Y23" s="15"/>
      <c r="Z23" s="17" t="s">
        <v>49</v>
      </c>
      <c r="AA23" s="15" t="s">
        <v>50</v>
      </c>
      <c r="AB23" s="15" t="s">
        <v>63</v>
      </c>
      <c r="AC23" s="17"/>
    </row>
    <row r="24" spans="1:29" ht="14.45" x14ac:dyDescent="0.3">
      <c r="A24" s="8">
        <v>22</v>
      </c>
      <c r="B24" s="36" t="str">
        <f>CONCATENATE(TablReclam[[#This Row],[N° de Contrat]],"/",TablReclam[[#This Row],[Chrono]])</f>
        <v>T59896/22</v>
      </c>
      <c r="C24" s="9" t="s">
        <v>102</v>
      </c>
      <c r="D24" s="9" t="s">
        <v>145</v>
      </c>
      <c r="E24" s="10" t="s">
        <v>34</v>
      </c>
      <c r="F24" s="11">
        <v>43038</v>
      </c>
      <c r="G24" s="10" t="s">
        <v>94</v>
      </c>
      <c r="H24" s="11">
        <v>42746</v>
      </c>
      <c r="I24" s="12" t="str">
        <f>IF(TablReclam[[#This Row],[Date d''AR]]-TablReclam[[#This Row],[Date de réception]]&lt;0,"",TablReclam[[#This Row],[Date d''AR]]-TablReclam[[#This Row],[Date de réception]])</f>
        <v/>
      </c>
      <c r="J24" s="10" t="s">
        <v>94</v>
      </c>
      <c r="K24" s="11" t="s">
        <v>187</v>
      </c>
      <c r="L24" s="12">
        <f>IF(TablReclam[[#This Row],[Date de traitement]]-TablReclam[[#This Row],[Date de réception]]&lt;0,"",TablReclam[[#This Row],[Date de traitement]]-TablReclam[[#This Row],[Date de réception]])</f>
        <v>21</v>
      </c>
      <c r="M24" s="12"/>
      <c r="N24" s="13" t="s">
        <v>182</v>
      </c>
      <c r="O24" s="13" t="s">
        <v>183</v>
      </c>
      <c r="P24" s="13" t="s">
        <v>133</v>
      </c>
      <c r="Q24" s="13" t="s">
        <v>190</v>
      </c>
      <c r="R24" s="14" t="s">
        <v>191</v>
      </c>
      <c r="S24" s="14" t="s">
        <v>43</v>
      </c>
      <c r="T24" s="14" t="s">
        <v>192</v>
      </c>
      <c r="U24" s="15" t="s">
        <v>45</v>
      </c>
      <c r="V24" s="15" t="s">
        <v>46</v>
      </c>
      <c r="W24" s="15" t="s">
        <v>87</v>
      </c>
      <c r="X24" s="16" t="s">
        <v>186</v>
      </c>
      <c r="Y24" s="15"/>
      <c r="Z24" s="17" t="s">
        <v>49</v>
      </c>
      <c r="AA24" s="15"/>
      <c r="AB24" s="15"/>
      <c r="AC24" s="17"/>
    </row>
    <row r="25" spans="1:29" x14ac:dyDescent="0.25">
      <c r="A25" s="8">
        <v>23</v>
      </c>
      <c r="B25" s="36" t="str">
        <f>CONCATENATE(TablReclam[[#This Row],[N° de Contrat]],"/",TablReclam[[#This Row],[Chrono]])</f>
        <v>T59897/23</v>
      </c>
      <c r="C25" s="9" t="s">
        <v>88</v>
      </c>
      <c r="D25" s="9" t="s">
        <v>93</v>
      </c>
      <c r="E25" s="10" t="s">
        <v>53</v>
      </c>
      <c r="F25" s="11">
        <v>43063</v>
      </c>
      <c r="G25" s="10" t="s">
        <v>35</v>
      </c>
      <c r="H25" s="11">
        <v>43065</v>
      </c>
      <c r="I25" s="12">
        <f>IF(TablReclam[[#This Row],[Date d''AR]]-TablReclam[[#This Row],[Date de réception]]&lt;0,"",TablReclam[[#This Row],[Date d''AR]]-TablReclam[[#This Row],[Date de réception]])</f>
        <v>2</v>
      </c>
      <c r="J25" s="10" t="s">
        <v>35</v>
      </c>
      <c r="K25" s="11">
        <f>+TablReclam[[#This Row],[Date de réception]]+3</f>
        <v>43066</v>
      </c>
      <c r="L25" s="12">
        <f>IF(TablReclam[[#This Row],[Date de traitement]]-TablReclam[[#This Row],[Date de réception]]&lt;0,"",TablReclam[[#This Row],[Date de traitement]]-TablReclam[[#This Row],[Date de réception]])</f>
        <v>3</v>
      </c>
      <c r="M25" s="12"/>
      <c r="N25" s="13" t="s">
        <v>188</v>
      </c>
      <c r="O25" s="13" t="s">
        <v>189</v>
      </c>
      <c r="P25" s="13" t="s">
        <v>133</v>
      </c>
      <c r="Q25" s="13" t="s">
        <v>196</v>
      </c>
      <c r="R25" s="14" t="s">
        <v>197</v>
      </c>
      <c r="S25" s="14" t="s">
        <v>59</v>
      </c>
      <c r="T25" s="14" t="s">
        <v>100</v>
      </c>
      <c r="U25" s="15" t="s">
        <v>45</v>
      </c>
      <c r="V25" s="15" t="s">
        <v>46</v>
      </c>
      <c r="W25" s="15" t="s">
        <v>47</v>
      </c>
      <c r="X25" s="16" t="s">
        <v>193</v>
      </c>
      <c r="Y25" s="15"/>
      <c r="Z25" s="17" t="s">
        <v>49</v>
      </c>
      <c r="AA25" s="15" t="s">
        <v>320</v>
      </c>
      <c r="AB25" s="15" t="s">
        <v>63</v>
      </c>
      <c r="AC25" s="17"/>
    </row>
    <row r="26" spans="1:29" x14ac:dyDescent="0.25">
      <c r="A26" s="8">
        <v>24</v>
      </c>
      <c r="B26" s="36" t="str">
        <f>CONCATENATE(TablReclam[[#This Row],[N° de Contrat]],"/",TablReclam[[#This Row],[Chrono]])</f>
        <v>T59898/24</v>
      </c>
      <c r="C26" s="9" t="s">
        <v>120</v>
      </c>
      <c r="D26" s="9" t="s">
        <v>103</v>
      </c>
      <c r="E26" s="10" t="s">
        <v>104</v>
      </c>
      <c r="F26" s="11">
        <v>42747</v>
      </c>
      <c r="G26" s="10" t="s">
        <v>36</v>
      </c>
      <c r="H26" s="11"/>
      <c r="I26" s="12" t="str">
        <f>IF(TablReclam[[#This Row],[Date d''AR]]-TablReclam[[#This Row],[Date de réception]]&lt;0,"",TablReclam[[#This Row],[Date d''AR]]-TablReclam[[#This Row],[Date de réception]])</f>
        <v/>
      </c>
      <c r="J26" s="10" t="s">
        <v>36</v>
      </c>
      <c r="K26" s="11">
        <v>42867</v>
      </c>
      <c r="L26" s="12">
        <f>IF(TablReclam[[#This Row],[Date de traitement]]-TablReclam[[#This Row],[Date de réception]]&lt;0,"",TablReclam[[#This Row],[Date de traitement]]-TablReclam[[#This Row],[Date de réception]])</f>
        <v>120</v>
      </c>
      <c r="M26" s="12"/>
      <c r="N26" s="13" t="s">
        <v>194</v>
      </c>
      <c r="O26" s="13" t="s">
        <v>195</v>
      </c>
      <c r="P26" s="13" t="s">
        <v>40</v>
      </c>
      <c r="Q26" s="13" t="s">
        <v>201</v>
      </c>
      <c r="R26" s="14" t="s">
        <v>202</v>
      </c>
      <c r="S26" s="14" t="s">
        <v>59</v>
      </c>
      <c r="T26" s="14" t="s">
        <v>116</v>
      </c>
      <c r="U26" s="15" t="s">
        <v>45</v>
      </c>
      <c r="V26" s="15" t="s">
        <v>46</v>
      </c>
      <c r="W26" s="15" t="s">
        <v>61</v>
      </c>
      <c r="X26" s="16" t="s">
        <v>198</v>
      </c>
      <c r="Y26" s="15"/>
      <c r="Z26" s="17" t="s">
        <v>49</v>
      </c>
      <c r="AA26" s="15"/>
      <c r="AB26" s="15"/>
      <c r="AC26" s="17"/>
    </row>
    <row r="27" spans="1:29" x14ac:dyDescent="0.25">
      <c r="A27" s="8">
        <v>25</v>
      </c>
      <c r="B27" s="36" t="str">
        <f>CONCATENATE(TablReclam[[#This Row],[N° de Contrat]],"/",TablReclam[[#This Row],[Chrono]])</f>
        <v>T59899/25</v>
      </c>
      <c r="C27" s="9" t="s">
        <v>32</v>
      </c>
      <c r="D27" s="9" t="s">
        <v>33</v>
      </c>
      <c r="E27" s="10" t="s">
        <v>34</v>
      </c>
      <c r="F27" s="11">
        <v>42765</v>
      </c>
      <c r="G27" s="10" t="s">
        <v>54</v>
      </c>
      <c r="H27" s="11">
        <v>42767</v>
      </c>
      <c r="I27" s="12">
        <f>IF(TablReclam[[#This Row],[Date d''AR]]-TablReclam[[#This Row],[Date de réception]]&lt;0,"",TablReclam[[#This Row],[Date d''AR]]-TablReclam[[#This Row],[Date de réception]])</f>
        <v>2</v>
      </c>
      <c r="J27" s="10" t="s">
        <v>54</v>
      </c>
      <c r="K27" s="11">
        <f>+TablReclam[[#This Row],[Date de réception]]+3</f>
        <v>42768</v>
      </c>
      <c r="L27" s="12">
        <f>IF(TablReclam[[#This Row],[Date de traitement]]-TablReclam[[#This Row],[Date de réception]]&lt;0,"",TablReclam[[#This Row],[Date de traitement]]-TablReclam[[#This Row],[Date de réception]])</f>
        <v>3</v>
      </c>
      <c r="M27" s="12"/>
      <c r="N27" s="13" t="s">
        <v>199</v>
      </c>
      <c r="O27" s="13" t="s">
        <v>200</v>
      </c>
      <c r="P27" s="13" t="s">
        <v>40</v>
      </c>
      <c r="Q27" s="13" t="s">
        <v>206</v>
      </c>
      <c r="R27" s="14" t="s">
        <v>207</v>
      </c>
      <c r="S27" s="14" t="s">
        <v>59</v>
      </c>
      <c r="T27" s="14" t="s">
        <v>60</v>
      </c>
      <c r="U27" s="15" t="s">
        <v>45</v>
      </c>
      <c r="V27" s="15" t="s">
        <v>46</v>
      </c>
      <c r="W27" s="15" t="s">
        <v>73</v>
      </c>
      <c r="X27" s="16" t="s">
        <v>203</v>
      </c>
      <c r="Y27" s="15"/>
      <c r="Z27" s="17" t="s">
        <v>49</v>
      </c>
      <c r="AA27" s="15" t="s">
        <v>320</v>
      </c>
      <c r="AB27" s="15" t="s">
        <v>119</v>
      </c>
      <c r="AC27" s="17"/>
    </row>
    <row r="28" spans="1:29" x14ac:dyDescent="0.25">
      <c r="A28" s="8">
        <v>26</v>
      </c>
      <c r="B28" s="36" t="str">
        <f>CONCATENATE(TablReclam[[#This Row],[N° de Contrat]],"/",TablReclam[[#This Row],[Chrono]])</f>
        <v>T59900/26</v>
      </c>
      <c r="C28" s="9" t="s">
        <v>102</v>
      </c>
      <c r="D28" s="9" t="s">
        <v>52</v>
      </c>
      <c r="E28" s="10" t="s">
        <v>53</v>
      </c>
      <c r="F28" s="11">
        <v>42766</v>
      </c>
      <c r="G28" s="10" t="s">
        <v>209</v>
      </c>
      <c r="H28" s="11">
        <v>43112</v>
      </c>
      <c r="I28" s="12">
        <f>IF(TablReclam[[#This Row],[Date d''AR]]-TablReclam[[#This Row],[Date de réception]]&lt;0,"",TablReclam[[#This Row],[Date d''AR]]-TablReclam[[#This Row],[Date de réception]])</f>
        <v>346</v>
      </c>
      <c r="J28" s="10" t="s">
        <v>94</v>
      </c>
      <c r="K28" s="11">
        <f>+TablReclam[[#This Row],[Date de réception]]+3</f>
        <v>42769</v>
      </c>
      <c r="L28" s="12">
        <f>IF(TablReclam[[#This Row],[Date de traitement]]-TablReclam[[#This Row],[Date de réception]]&lt;0,"",TablReclam[[#This Row],[Date de traitement]]-TablReclam[[#This Row],[Date de réception]])</f>
        <v>3</v>
      </c>
      <c r="M28" s="12"/>
      <c r="N28" s="13" t="s">
        <v>204</v>
      </c>
      <c r="O28" s="13" t="s">
        <v>205</v>
      </c>
      <c r="P28" s="13" t="s">
        <v>40</v>
      </c>
      <c r="Q28" s="13" t="s">
        <v>212</v>
      </c>
      <c r="R28" s="14" t="s">
        <v>213</v>
      </c>
      <c r="S28" s="14" t="s">
        <v>59</v>
      </c>
      <c r="T28" s="14" t="s">
        <v>214</v>
      </c>
      <c r="U28" s="15" t="s">
        <v>215</v>
      </c>
      <c r="V28" s="15" t="s">
        <v>216</v>
      </c>
      <c r="W28" s="15" t="s">
        <v>117</v>
      </c>
      <c r="X28" s="16" t="s">
        <v>208</v>
      </c>
      <c r="Y28" s="15"/>
      <c r="Z28" s="17" t="s">
        <v>81</v>
      </c>
      <c r="AA28" s="15" t="s">
        <v>320</v>
      </c>
      <c r="AB28" s="15" t="s">
        <v>63</v>
      </c>
      <c r="AC28" s="17"/>
    </row>
    <row r="29" spans="1:29" x14ac:dyDescent="0.25">
      <c r="A29" s="8">
        <v>27</v>
      </c>
      <c r="B29" s="36" t="str">
        <f>CONCATENATE(TablReclam[[#This Row],[N° de Contrat]],"/",TablReclam[[#This Row],[Chrono]])</f>
        <v>T59901/27</v>
      </c>
      <c r="C29" s="9" t="s">
        <v>51</v>
      </c>
      <c r="D29" s="9" t="s">
        <v>66</v>
      </c>
      <c r="E29" s="10" t="s">
        <v>104</v>
      </c>
      <c r="F29" s="11">
        <v>42767</v>
      </c>
      <c r="G29" s="10" t="s">
        <v>218</v>
      </c>
      <c r="H29" s="11">
        <v>43066</v>
      </c>
      <c r="I29" s="12">
        <f>IF(TablReclam[[#This Row],[Date d''AR]]-TablReclam[[#This Row],[Date de réception]]&lt;0,"",TablReclam[[#This Row],[Date d''AR]]-TablReclam[[#This Row],[Date de réception]])</f>
        <v>299</v>
      </c>
      <c r="J29" s="10" t="s">
        <v>35</v>
      </c>
      <c r="K29" s="11">
        <f>+TablReclam[[#This Row],[Date de réception]]+3</f>
        <v>42770</v>
      </c>
      <c r="L29" s="12">
        <f>IF(TablReclam[[#This Row],[Date de traitement]]-TablReclam[[#This Row],[Date de réception]]&lt;0,"",TablReclam[[#This Row],[Date de traitement]]-TablReclam[[#This Row],[Date de réception]])</f>
        <v>3</v>
      </c>
      <c r="M29" s="12"/>
      <c r="N29" s="13" t="s">
        <v>210</v>
      </c>
      <c r="O29" s="13" t="s">
        <v>211</v>
      </c>
      <c r="P29" s="13" t="s">
        <v>40</v>
      </c>
      <c r="Q29" s="13" t="s">
        <v>221</v>
      </c>
      <c r="R29" s="14" t="s">
        <v>222</v>
      </c>
      <c r="S29" s="14" t="s">
        <v>59</v>
      </c>
      <c r="T29" s="14" t="s">
        <v>136</v>
      </c>
      <c r="U29" s="15" t="s">
        <v>45</v>
      </c>
      <c r="V29" s="15" t="s">
        <v>46</v>
      </c>
      <c r="W29" s="15" t="s">
        <v>73</v>
      </c>
      <c r="X29" s="16" t="s">
        <v>217</v>
      </c>
      <c r="Y29" s="15"/>
      <c r="Z29" s="17" t="s">
        <v>49</v>
      </c>
      <c r="AA29" s="15" t="s">
        <v>320</v>
      </c>
      <c r="AB29" s="15" t="s">
        <v>63</v>
      </c>
      <c r="AC29" s="17"/>
    </row>
    <row r="30" spans="1:29" x14ac:dyDescent="0.25">
      <c r="A30" s="8">
        <v>28</v>
      </c>
      <c r="B30" s="36" t="str">
        <f>CONCATENATE(TablReclam[[#This Row],[N° de Contrat]],"/",TablReclam[[#This Row],[Chrono]])</f>
        <v>T59902/28</v>
      </c>
      <c r="C30" s="9" t="s">
        <v>65</v>
      </c>
      <c r="D30" s="9" t="s">
        <v>75</v>
      </c>
      <c r="E30" s="10" t="s">
        <v>34</v>
      </c>
      <c r="F30" s="11">
        <v>42768</v>
      </c>
      <c r="G30" s="10" t="s">
        <v>224</v>
      </c>
      <c r="H30" s="11"/>
      <c r="I30" s="12" t="str">
        <f>IF(TablReclam[[#This Row],[Date d''AR]]-TablReclam[[#This Row],[Date de réception]]&lt;0,"",TablReclam[[#This Row],[Date d''AR]]-TablReclam[[#This Row],[Date de réception]])</f>
        <v/>
      </c>
      <c r="J30" s="10" t="s">
        <v>36</v>
      </c>
      <c r="K30" s="11">
        <f>+TablReclam[[#This Row],[Date de réception]]+3</f>
        <v>42771</v>
      </c>
      <c r="L30" s="12">
        <f>IF(TablReclam[[#This Row],[Date de traitement]]-TablReclam[[#This Row],[Date de réception]]&lt;0,"",TablReclam[[#This Row],[Date de traitement]]-TablReclam[[#This Row],[Date de réception]])</f>
        <v>3</v>
      </c>
      <c r="M30" s="12"/>
      <c r="N30" s="13" t="s">
        <v>219</v>
      </c>
      <c r="O30" s="13" t="s">
        <v>220</v>
      </c>
      <c r="P30" s="13" t="s">
        <v>40</v>
      </c>
      <c r="Q30" s="13" t="s">
        <v>227</v>
      </c>
      <c r="R30" s="14" t="s">
        <v>228</v>
      </c>
      <c r="S30" s="14" t="s">
        <v>59</v>
      </c>
      <c r="T30" s="14" t="s">
        <v>229</v>
      </c>
      <c r="U30" s="15" t="s">
        <v>215</v>
      </c>
      <c r="V30" s="15" t="s">
        <v>229</v>
      </c>
      <c r="W30" s="15" t="s">
        <v>117</v>
      </c>
      <c r="X30" s="16" t="s">
        <v>223</v>
      </c>
      <c r="Y30" s="15"/>
      <c r="Z30" s="17" t="s">
        <v>81</v>
      </c>
      <c r="AA30" s="15" t="s">
        <v>320</v>
      </c>
      <c r="AB30" s="15" t="s">
        <v>63</v>
      </c>
      <c r="AC30" s="17"/>
    </row>
    <row r="31" spans="1:29" x14ac:dyDescent="0.25">
      <c r="A31" s="8">
        <v>29</v>
      </c>
      <c r="B31" s="36" t="str">
        <f>CONCATENATE(TablReclam[[#This Row],[N° de Contrat]],"/",TablReclam[[#This Row],[Chrono]])</f>
        <v>T59903/29</v>
      </c>
      <c r="C31" s="9" t="s">
        <v>102</v>
      </c>
      <c r="D31" s="9" t="s">
        <v>82</v>
      </c>
      <c r="E31" s="10" t="s">
        <v>53</v>
      </c>
      <c r="F31" s="11">
        <v>42769</v>
      </c>
      <c r="G31" s="10" t="s">
        <v>231</v>
      </c>
      <c r="H31" s="11">
        <v>42771</v>
      </c>
      <c r="I31" s="12">
        <f>IF(TablReclam[[#This Row],[Date d''AR]]-TablReclam[[#This Row],[Date de réception]]&lt;0,"",TablReclam[[#This Row],[Date d''AR]]-TablReclam[[#This Row],[Date de réception]])</f>
        <v>2</v>
      </c>
      <c r="J31" s="10" t="s">
        <v>54</v>
      </c>
      <c r="K31" s="11">
        <f>+TablReclam[[#This Row],[Date de réception]]+3</f>
        <v>42772</v>
      </c>
      <c r="L31" s="12">
        <f>IF(TablReclam[[#This Row],[Date de traitement]]-TablReclam[[#This Row],[Date de réception]]&lt;0,"",TablReclam[[#This Row],[Date de traitement]]-TablReclam[[#This Row],[Date de réception]])</f>
        <v>3</v>
      </c>
      <c r="M31" s="12"/>
      <c r="N31" s="13" t="s">
        <v>225</v>
      </c>
      <c r="O31" s="13" t="s">
        <v>226</v>
      </c>
      <c r="P31" s="13" t="s">
        <v>40</v>
      </c>
      <c r="Q31" s="13" t="s">
        <v>234</v>
      </c>
      <c r="R31" s="14" t="s">
        <v>235</v>
      </c>
      <c r="S31" s="14" t="s">
        <v>43</v>
      </c>
      <c r="T31" s="14" t="s">
        <v>110</v>
      </c>
      <c r="U31" s="15" t="s">
        <v>45</v>
      </c>
      <c r="V31" s="15" t="s">
        <v>46</v>
      </c>
      <c r="W31" s="15" t="s">
        <v>73</v>
      </c>
      <c r="X31" s="16" t="s">
        <v>230</v>
      </c>
      <c r="Y31" s="15"/>
      <c r="Z31" s="17" t="s">
        <v>49</v>
      </c>
      <c r="AA31" s="15" t="s">
        <v>320</v>
      </c>
      <c r="AB31" s="15" t="s">
        <v>63</v>
      </c>
      <c r="AC31" s="17"/>
    </row>
    <row r="32" spans="1:29" x14ac:dyDescent="0.25">
      <c r="A32" s="8">
        <v>30</v>
      </c>
      <c r="B32" s="36" t="str">
        <f>CONCATENATE(TablReclam[[#This Row],[N° de Contrat]],"/",TablReclam[[#This Row],[Chrono]])</f>
        <v>T59904/30</v>
      </c>
      <c r="C32" s="9" t="s">
        <v>120</v>
      </c>
      <c r="D32" s="9" t="s">
        <v>145</v>
      </c>
      <c r="E32" s="10" t="s">
        <v>104</v>
      </c>
      <c r="F32" s="11">
        <v>42772</v>
      </c>
      <c r="G32" s="10" t="s">
        <v>237</v>
      </c>
      <c r="H32" s="11">
        <v>42774</v>
      </c>
      <c r="I32" s="12">
        <f>IF(TablReclam[[#This Row],[Date d''AR]]-TablReclam[[#This Row],[Date de réception]]&lt;0,"",TablReclam[[#This Row],[Date d''AR]]-TablReclam[[#This Row],[Date de réception]])</f>
        <v>2</v>
      </c>
      <c r="J32" s="10" t="s">
        <v>35</v>
      </c>
      <c r="K32" s="11">
        <v>42775</v>
      </c>
      <c r="L32" s="12">
        <f>IF(TablReclam[[#This Row],[Date de traitement]]-TablReclam[[#This Row],[Date de réception]]&lt;0,"",TablReclam[[#This Row],[Date de traitement]]-TablReclam[[#This Row],[Date de réception]])</f>
        <v>3</v>
      </c>
      <c r="M32" s="12"/>
      <c r="N32" s="13" t="s">
        <v>232</v>
      </c>
      <c r="O32" s="13" t="s">
        <v>233</v>
      </c>
      <c r="P32" s="13" t="s">
        <v>40</v>
      </c>
      <c r="Q32" s="13" t="s">
        <v>240</v>
      </c>
      <c r="R32" s="14" t="s">
        <v>241</v>
      </c>
      <c r="S32" s="14" t="s">
        <v>59</v>
      </c>
      <c r="T32" s="14" t="s">
        <v>136</v>
      </c>
      <c r="U32" s="15" t="s">
        <v>45</v>
      </c>
      <c r="V32" s="15" t="s">
        <v>46</v>
      </c>
      <c r="W32" s="15" t="s">
        <v>117</v>
      </c>
      <c r="X32" s="16" t="s">
        <v>236</v>
      </c>
      <c r="Y32" s="15"/>
      <c r="Z32" s="17" t="s">
        <v>81</v>
      </c>
      <c r="AA32" s="15"/>
      <c r="AB32" s="15" t="b">
        <v>0</v>
      </c>
      <c r="AC32" s="17"/>
    </row>
    <row r="33" spans="1:29" x14ac:dyDescent="0.25">
      <c r="A33" s="8">
        <v>31</v>
      </c>
      <c r="B33" s="36" t="str">
        <f>CONCATENATE(TablReclam[[#This Row],[N° de Contrat]],"/",TablReclam[[#This Row],[Chrono]])</f>
        <v>T59905/31</v>
      </c>
      <c r="C33" s="9" t="s">
        <v>32</v>
      </c>
      <c r="D33" s="9" t="s">
        <v>93</v>
      </c>
      <c r="E33" s="10" t="s">
        <v>34</v>
      </c>
      <c r="F33" s="11">
        <v>42773</v>
      </c>
      <c r="G33" s="10" t="s">
        <v>243</v>
      </c>
      <c r="H33" s="11">
        <v>42775</v>
      </c>
      <c r="I33" s="12">
        <f>IF(TablReclam[[#This Row],[Date d''AR]]-TablReclam[[#This Row],[Date de réception]]&lt;0,"",TablReclam[[#This Row],[Date d''AR]]-TablReclam[[#This Row],[Date de réception]])</f>
        <v>2</v>
      </c>
      <c r="J33" s="10" t="s">
        <v>36</v>
      </c>
      <c r="K33" s="11">
        <f>+TablReclam[[#This Row],[Date de réception]]+3</f>
        <v>42776</v>
      </c>
      <c r="L33" s="12">
        <f>IF(TablReclam[[#This Row],[Date de traitement]]-TablReclam[[#This Row],[Date de réception]]&lt;0,"",TablReclam[[#This Row],[Date de traitement]]-TablReclam[[#This Row],[Date de réception]])</f>
        <v>3</v>
      </c>
      <c r="M33" s="12"/>
      <c r="N33" s="13" t="s">
        <v>238</v>
      </c>
      <c r="O33" s="13" t="s">
        <v>239</v>
      </c>
      <c r="P33" s="13" t="s">
        <v>40</v>
      </c>
      <c r="Q33" s="13" t="s">
        <v>246</v>
      </c>
      <c r="R33" s="14" t="s">
        <v>247</v>
      </c>
      <c r="S33" s="14" t="s">
        <v>59</v>
      </c>
      <c r="T33" s="14" t="s">
        <v>248</v>
      </c>
      <c r="U33" s="15" t="s">
        <v>215</v>
      </c>
      <c r="V33" s="15" t="s">
        <v>229</v>
      </c>
      <c r="W33" s="15" t="s">
        <v>73</v>
      </c>
      <c r="X33" s="16" t="s">
        <v>242</v>
      </c>
      <c r="Y33" s="15"/>
      <c r="Z33" s="17" t="s">
        <v>49</v>
      </c>
      <c r="AA33" s="15" t="s">
        <v>320</v>
      </c>
      <c r="AB33" s="15" t="s">
        <v>63</v>
      </c>
      <c r="AC33" s="17"/>
    </row>
    <row r="34" spans="1:29" x14ac:dyDescent="0.25">
      <c r="A34" s="8">
        <v>32</v>
      </c>
      <c r="B34" s="36" t="str">
        <f>CONCATENATE(TablReclam[[#This Row],[N° de Contrat]],"/",TablReclam[[#This Row],[Chrono]])</f>
        <v>T59906/32</v>
      </c>
      <c r="C34" s="9" t="s">
        <v>51</v>
      </c>
      <c r="D34" s="9" t="s">
        <v>250</v>
      </c>
      <c r="E34" s="10" t="s">
        <v>53</v>
      </c>
      <c r="F34" s="11">
        <v>42774</v>
      </c>
      <c r="G34" s="10" t="s">
        <v>251</v>
      </c>
      <c r="H34" s="11">
        <v>43066</v>
      </c>
      <c r="I34" s="12">
        <f>IF(TablReclam[[#This Row],[Date d''AR]]-TablReclam[[#This Row],[Date de réception]]&lt;0,"",TablReclam[[#This Row],[Date d''AR]]-TablReclam[[#This Row],[Date de réception]])</f>
        <v>292</v>
      </c>
      <c r="J34" s="10" t="s">
        <v>54</v>
      </c>
      <c r="K34" s="11">
        <f>+TablReclam[[#This Row],[Date de réception]]+3</f>
        <v>42777</v>
      </c>
      <c r="L34" s="12">
        <f>IF(TablReclam[[#This Row],[Date de traitement]]-TablReclam[[#This Row],[Date de réception]]&lt;0,"",TablReclam[[#This Row],[Date de traitement]]-TablReclam[[#This Row],[Date de réception]])</f>
        <v>3</v>
      </c>
      <c r="M34" s="12"/>
      <c r="N34" s="13" t="s">
        <v>244</v>
      </c>
      <c r="O34" s="13" t="s">
        <v>245</v>
      </c>
      <c r="P34" s="13" t="s">
        <v>133</v>
      </c>
      <c r="Q34" s="13" t="s">
        <v>253</v>
      </c>
      <c r="R34" s="14" t="s">
        <v>254</v>
      </c>
      <c r="S34" s="14" t="s">
        <v>59</v>
      </c>
      <c r="T34" s="14" t="s">
        <v>100</v>
      </c>
      <c r="U34" s="15" t="s">
        <v>45</v>
      </c>
      <c r="V34" s="15" t="s">
        <v>46</v>
      </c>
      <c r="W34" s="15" t="s">
        <v>117</v>
      </c>
      <c r="X34" s="16" t="s">
        <v>249</v>
      </c>
      <c r="Y34" s="15"/>
      <c r="Z34" s="17" t="s">
        <v>81</v>
      </c>
      <c r="AA34" s="15" t="s">
        <v>320</v>
      </c>
      <c r="AB34" s="15" t="s">
        <v>63</v>
      </c>
      <c r="AC34" s="17"/>
    </row>
    <row r="35" spans="1:29" x14ac:dyDescent="0.25">
      <c r="A35" s="8">
        <v>33</v>
      </c>
      <c r="B35" s="36" t="str">
        <f>CONCATENATE(TablReclam[[#This Row],[N° de Contrat]],"/",TablReclam[[#This Row],[Chrono]])</f>
        <v>T59907/33</v>
      </c>
      <c r="C35" s="9" t="s">
        <v>65</v>
      </c>
      <c r="D35" s="9" t="s">
        <v>256</v>
      </c>
      <c r="E35" s="10" t="s">
        <v>104</v>
      </c>
      <c r="F35" s="11">
        <v>42775</v>
      </c>
      <c r="G35" s="10" t="s">
        <v>257</v>
      </c>
      <c r="H35" s="11"/>
      <c r="I35" s="12" t="str">
        <f>IF(TablReclam[[#This Row],[Date d''AR]]-TablReclam[[#This Row],[Date de réception]]&lt;0,"",TablReclam[[#This Row],[Date d''AR]]-TablReclam[[#This Row],[Date de réception]])</f>
        <v/>
      </c>
      <c r="J35" s="10" t="s">
        <v>35</v>
      </c>
      <c r="K35" s="11">
        <f>+TablReclam[[#This Row],[Date de réception]]+3</f>
        <v>42778</v>
      </c>
      <c r="L35" s="12">
        <f>IF(TablReclam[[#This Row],[Date de traitement]]-TablReclam[[#This Row],[Date de réception]]&lt;0,"",TablReclam[[#This Row],[Date de traitement]]-TablReclam[[#This Row],[Date de réception]])</f>
        <v>3</v>
      </c>
      <c r="M35" s="12"/>
      <c r="N35" s="13" t="s">
        <v>631</v>
      </c>
      <c r="O35" s="13" t="s">
        <v>252</v>
      </c>
      <c r="P35" s="13" t="s">
        <v>133</v>
      </c>
      <c r="Q35" s="13" t="s">
        <v>260</v>
      </c>
      <c r="R35" s="14" t="s">
        <v>261</v>
      </c>
      <c r="S35" s="14" t="s">
        <v>59</v>
      </c>
      <c r="T35" s="14" t="s">
        <v>116</v>
      </c>
      <c r="U35" s="15" t="s">
        <v>45</v>
      </c>
      <c r="V35" s="15" t="s">
        <v>46</v>
      </c>
      <c r="W35" s="15" t="s">
        <v>87</v>
      </c>
      <c r="X35" s="16" t="s">
        <v>255</v>
      </c>
      <c r="Y35" s="15"/>
      <c r="Z35" s="17" t="s">
        <v>49</v>
      </c>
      <c r="AA35" s="15" t="s">
        <v>320</v>
      </c>
      <c r="AB35" s="15" t="s">
        <v>63</v>
      </c>
      <c r="AC35" s="83">
        <v>43155</v>
      </c>
    </row>
    <row r="36" spans="1:29" x14ac:dyDescent="0.25">
      <c r="A36" s="8">
        <v>34</v>
      </c>
      <c r="B36" s="36" t="str">
        <f>CONCATENATE(TablReclam[[#This Row],[N° de Contrat]],"/",TablReclam[[#This Row],[Chrono]])</f>
        <v>er erger er/34</v>
      </c>
      <c r="C36" s="9" t="s">
        <v>51</v>
      </c>
      <c r="D36" s="9" t="s">
        <v>263</v>
      </c>
      <c r="E36" s="10" t="s">
        <v>264</v>
      </c>
      <c r="F36" s="11">
        <v>43053</v>
      </c>
      <c r="G36" s="10" t="s">
        <v>265</v>
      </c>
      <c r="H36" s="11">
        <v>43055</v>
      </c>
      <c r="I36" s="12">
        <f>IF(TablReclam[[#This Row],[Date d''AR]]-TablReclam[[#This Row],[Date de réception]]&lt;0,"",TablReclam[[#This Row],[Date d''AR]]-TablReclam[[#This Row],[Date de réception]])</f>
        <v>2</v>
      </c>
      <c r="J36" s="10" t="s">
        <v>36</v>
      </c>
      <c r="K36" s="11" t="s">
        <v>266</v>
      </c>
      <c r="L36" s="12">
        <f>IF(TablReclam[[#This Row],[Date de traitement]]-TablReclam[[#This Row],[Date de réception]]&lt;0,"",TablReclam[[#This Row],[Date de traitement]]-TablReclam[[#This Row],[Date de réception]])</f>
        <v>7</v>
      </c>
      <c r="M36" s="12"/>
      <c r="N36" s="13" t="s">
        <v>258</v>
      </c>
      <c r="O36" s="13" t="s">
        <v>259</v>
      </c>
      <c r="P36" s="13" t="s">
        <v>268</v>
      </c>
      <c r="Q36" s="13" t="s">
        <v>269</v>
      </c>
      <c r="R36" s="14" t="s">
        <v>270</v>
      </c>
      <c r="S36" s="14" t="s">
        <v>271</v>
      </c>
      <c r="T36" s="14" t="s">
        <v>272</v>
      </c>
      <c r="U36" s="15" t="s">
        <v>45</v>
      </c>
      <c r="V36" s="15" t="s">
        <v>86</v>
      </c>
      <c r="W36" s="15" t="s">
        <v>73</v>
      </c>
      <c r="X36" s="16" t="s">
        <v>262</v>
      </c>
      <c r="Y36" s="15"/>
      <c r="Z36" s="17" t="s">
        <v>81</v>
      </c>
      <c r="AA36" s="15"/>
      <c r="AB36" s="15" t="b">
        <v>0</v>
      </c>
      <c r="AC36" s="17"/>
    </row>
    <row r="37" spans="1:29" x14ac:dyDescent="0.25">
      <c r="A37" s="8">
        <v>35</v>
      </c>
      <c r="B37" s="36" t="str">
        <f>CONCATENATE(TablReclam[[#This Row],[N° de Contrat]],"/",TablReclam[[#This Row],[Chrono]])</f>
        <v>T57846/35</v>
      </c>
      <c r="C37" s="9" t="s">
        <v>65</v>
      </c>
      <c r="D37" s="9" t="s">
        <v>273</v>
      </c>
      <c r="E37" s="10" t="s">
        <v>264</v>
      </c>
      <c r="F37" s="11">
        <v>43054</v>
      </c>
      <c r="G37" s="10" t="s">
        <v>274</v>
      </c>
      <c r="H37" s="11">
        <v>43056</v>
      </c>
      <c r="I37" s="12">
        <f>IF(TablReclam[[#This Row],[Date d''AR]]-TablReclam[[#This Row],[Date de réception]]&lt;0,"",TablReclam[[#This Row],[Date d''AR]]-TablReclam[[#This Row],[Date de réception]])</f>
        <v>2</v>
      </c>
      <c r="J37" s="10" t="s">
        <v>267</v>
      </c>
      <c r="K37" s="11" t="s">
        <v>275</v>
      </c>
      <c r="L37" s="12">
        <f>IF(TablReclam[[#This Row],[Date de traitement]]-TablReclam[[#This Row],[Date de réception]]&lt;0,"",TablReclam[[#This Row],[Date de traitement]]-TablReclam[[#This Row],[Date de réception]])</f>
        <v>2</v>
      </c>
      <c r="M37" s="12"/>
      <c r="N37" s="13" t="s">
        <v>314</v>
      </c>
      <c r="O37" s="13" t="s">
        <v>318</v>
      </c>
      <c r="P37" s="13" t="s">
        <v>268</v>
      </c>
      <c r="Q37" s="13" t="s">
        <v>276</v>
      </c>
      <c r="R37" s="14" t="s">
        <v>277</v>
      </c>
      <c r="S37" s="14" t="s">
        <v>278</v>
      </c>
      <c r="T37" s="14" t="s">
        <v>279</v>
      </c>
      <c r="U37" s="15" t="s">
        <v>45</v>
      </c>
      <c r="V37" s="15" t="s">
        <v>86</v>
      </c>
      <c r="W37" s="15" t="s">
        <v>61</v>
      </c>
      <c r="X37" s="16" t="s">
        <v>629</v>
      </c>
      <c r="Y37" s="15"/>
      <c r="Z37" s="17" t="s">
        <v>49</v>
      </c>
      <c r="AA37" s="15" t="s">
        <v>320</v>
      </c>
      <c r="AB37" s="15" t="b">
        <v>1</v>
      </c>
      <c r="AC37" s="17"/>
    </row>
    <row r="38" spans="1:29" x14ac:dyDescent="0.25">
      <c r="A38" s="8">
        <v>36</v>
      </c>
      <c r="B38" s="36" t="str">
        <f>CONCATENATE(TablReclam[[#This Row],[N° de Contrat]],"/",TablReclam[[#This Row],[Chrono]])</f>
        <v>T54879/36</v>
      </c>
      <c r="C38" s="9" t="s">
        <v>120</v>
      </c>
      <c r="D38" s="9" t="s">
        <v>280</v>
      </c>
      <c r="E38" s="10" t="s">
        <v>264</v>
      </c>
      <c r="F38" s="11">
        <v>43041</v>
      </c>
      <c r="G38" s="10" t="s">
        <v>281</v>
      </c>
      <c r="H38" s="11">
        <v>43112</v>
      </c>
      <c r="I38" s="12">
        <f>IF(TablReclam[[#This Row],[Date d''AR]]-TablReclam[[#This Row],[Date de réception]]&lt;0,"",TablReclam[[#This Row],[Date d''AR]]-TablReclam[[#This Row],[Date de réception]])</f>
        <v>71</v>
      </c>
      <c r="J38" s="10" t="s">
        <v>282</v>
      </c>
      <c r="K38" s="11">
        <v>42897</v>
      </c>
      <c r="L38" s="12" t="str">
        <f>IF(TablReclam[[#This Row],[Date de traitement]]-TablReclam[[#This Row],[Date de réception]]&lt;0,"",TablReclam[[#This Row],[Date de traitement]]-TablReclam[[#This Row],[Date de réception]])</f>
        <v/>
      </c>
      <c r="M38" s="12"/>
      <c r="N38" s="13" t="s">
        <v>315</v>
      </c>
      <c r="O38" s="13" t="s">
        <v>319</v>
      </c>
      <c r="P38" s="13" t="s">
        <v>268</v>
      </c>
      <c r="Q38" s="13" t="s">
        <v>283</v>
      </c>
      <c r="R38" s="14" t="s">
        <v>284</v>
      </c>
      <c r="S38" s="14" t="s">
        <v>278</v>
      </c>
      <c r="T38" s="14" t="s">
        <v>248</v>
      </c>
      <c r="U38" s="15" t="s">
        <v>151</v>
      </c>
      <c r="V38" s="15" t="s">
        <v>86</v>
      </c>
      <c r="W38" s="15" t="s">
        <v>87</v>
      </c>
      <c r="X38" s="16" t="s">
        <v>630</v>
      </c>
      <c r="Y38" s="15"/>
      <c r="Z38" s="17" t="s">
        <v>81</v>
      </c>
      <c r="AA38" s="15"/>
      <c r="AB38" s="15" t="b">
        <v>0</v>
      </c>
      <c r="AC38" s="17"/>
    </row>
  </sheetData>
  <mergeCells count="5">
    <mergeCell ref="A1:D1"/>
    <mergeCell ref="E1:L1"/>
    <mergeCell ref="N1:P1"/>
    <mergeCell ref="R1:T1"/>
    <mergeCell ref="U1:AC1"/>
  </mergeCells>
  <hyperlinks>
    <hyperlink ref="Z17" r:id="rId1"/>
    <hyperlink ref="Z19" r:id="rId2"/>
    <hyperlink ref="Z21" r:id="rId3"/>
    <hyperlink ref="Z23" r:id="rId4"/>
    <hyperlink ref="Z25" r:id="rId5"/>
    <hyperlink ref="Z27" r:id="rId6"/>
    <hyperlink ref="Z29" r:id="rId7"/>
    <hyperlink ref="Z31" r:id="rId8"/>
    <hyperlink ref="Z33" r:id="rId9"/>
    <hyperlink ref="Z35" r:id="rId10"/>
    <hyperlink ref="Z37" r:id="rId11"/>
    <hyperlink ref="Z16" r:id="rId12"/>
    <hyperlink ref="Z18" r:id="rId13"/>
    <hyperlink ref="Z20" r:id="rId14"/>
    <hyperlink ref="Z22" r:id="rId15"/>
    <hyperlink ref="Z24" r:id="rId16" display="s.duquesne@adep.com"/>
    <hyperlink ref="Z26" r:id="rId17" display="s.duquesne@adep.com"/>
    <hyperlink ref="Z28" r:id="rId18"/>
    <hyperlink ref="Z30" r:id="rId19"/>
    <hyperlink ref="Z32" r:id="rId20"/>
    <hyperlink ref="Z34" r:id="rId21"/>
    <hyperlink ref="Z36" r:id="rId22"/>
    <hyperlink ref="Z38" r:id="rId23"/>
  </hyperlinks>
  <pageMargins left="0.7" right="0.7" top="0.75" bottom="0.75" header="0.3" footer="0.3"/>
  <tableParts count="1">
    <tablePart r:id="rId2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T95"/>
  <sheetViews>
    <sheetView tabSelected="1" zoomScale="90" zoomScaleNormal="90" workbookViewId="0">
      <selection activeCell="T21" sqref="T21"/>
    </sheetView>
  </sheetViews>
  <sheetFormatPr baseColWidth="10" defaultColWidth="11.5703125" defaultRowHeight="15" outlineLevelRow="1" x14ac:dyDescent="0.25"/>
  <cols>
    <col min="1" max="1" width="2.140625" style="18" customWidth="1"/>
    <col min="2" max="2" width="11.7109375" style="18" customWidth="1"/>
    <col min="3" max="3" width="17.42578125" style="18" customWidth="1"/>
    <col min="4" max="4" width="11.5703125" style="18"/>
    <col min="5" max="5" width="16.28515625" style="18" customWidth="1"/>
    <col min="6" max="6" width="11.5703125" style="18"/>
    <col min="7" max="7" width="2.85546875" style="18" customWidth="1"/>
    <col min="8" max="11" width="11.5703125" style="18"/>
    <col min="12" max="12" width="10.42578125" style="18" customWidth="1"/>
    <col min="13" max="13" width="10.5703125" style="18" customWidth="1"/>
    <col min="14" max="14" width="3" style="18" customWidth="1"/>
    <col min="15" max="15" width="13.28515625" style="18" customWidth="1"/>
    <col min="16" max="16" width="11.5703125" style="18"/>
    <col min="17" max="17" width="14.28515625" style="18" customWidth="1"/>
    <col min="18" max="18" width="14.7109375" style="18" bestFit="1" customWidth="1"/>
    <col min="19" max="20" width="7.7109375" style="18" customWidth="1"/>
    <col min="21" max="21" width="13" style="18" customWidth="1"/>
    <col min="22" max="22" width="12.28515625" style="18" bestFit="1" customWidth="1"/>
    <col min="23" max="23" width="10.85546875" style="18" customWidth="1"/>
    <col min="24" max="24" width="4.42578125" style="18" customWidth="1"/>
    <col min="25" max="46" width="11.5703125" style="60"/>
    <col min="47" max="16384" width="11.5703125" style="18"/>
  </cols>
  <sheetData>
    <row r="1" spans="1:24" s="60" customFormat="1" ht="6.6" customHeight="1" x14ac:dyDescent="0.3">
      <c r="A1" s="60" t="s">
        <v>288</v>
      </c>
      <c r="B1" s="60" t="s">
        <v>289</v>
      </c>
      <c r="C1" s="60" t="s">
        <v>290</v>
      </c>
      <c r="D1" s="60" t="s">
        <v>291</v>
      </c>
      <c r="E1" s="60" t="s">
        <v>292</v>
      </c>
      <c r="F1" s="60" t="s">
        <v>293</v>
      </c>
      <c r="H1" s="60" t="s">
        <v>294</v>
      </c>
    </row>
    <row r="2" spans="1:24" ht="14.45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</row>
    <row r="3" spans="1:24" ht="14.45" x14ac:dyDescent="0.3">
      <c r="A3" s="19" t="s">
        <v>295</v>
      </c>
      <c r="B3" s="19" t="s">
        <v>296</v>
      </c>
      <c r="C3" s="19" t="s">
        <v>291</v>
      </c>
      <c r="D3" s="19" t="s">
        <v>293</v>
      </c>
      <c r="E3" s="19" t="s">
        <v>297</v>
      </c>
      <c r="F3" s="19" t="s">
        <v>294</v>
      </c>
      <c r="G3" s="19"/>
      <c r="H3" s="19" t="s">
        <v>298</v>
      </c>
      <c r="I3" s="19" t="s">
        <v>298</v>
      </c>
      <c r="J3" s="19"/>
      <c r="K3" s="19"/>
      <c r="L3" s="19"/>
      <c r="M3" s="19"/>
      <c r="N3" s="19"/>
      <c r="O3" s="19"/>
      <c r="P3" s="19"/>
      <c r="Q3" s="19"/>
      <c r="R3" s="19"/>
      <c r="S3" s="19"/>
      <c r="T3" s="19" t="s">
        <v>299</v>
      </c>
      <c r="U3" s="19"/>
      <c r="V3" s="19"/>
      <c r="W3" s="19"/>
      <c r="X3" s="19"/>
    </row>
    <row r="4" spans="1:24" ht="14.45" x14ac:dyDescent="0.3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</row>
    <row r="5" spans="1:24" ht="14.45" x14ac:dyDescent="0.3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</row>
    <row r="6" spans="1:24" ht="14.45" x14ac:dyDescent="0.3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</row>
    <row r="7" spans="1:24" ht="14.45" x14ac:dyDescent="0.3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</row>
    <row r="8" spans="1:24" ht="14.45" x14ac:dyDescent="0.3">
      <c r="A8" s="19"/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</row>
    <row r="9" spans="1:24" ht="14.45" x14ac:dyDescent="0.3">
      <c r="A9" s="19"/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</row>
    <row r="10" spans="1:24" ht="14.45" x14ac:dyDescent="0.3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</row>
    <row r="11" spans="1:24" ht="14.45" x14ac:dyDescent="0.3">
      <c r="A11" s="19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</row>
    <row r="12" spans="1:24" ht="14.45" x14ac:dyDescent="0.3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</row>
    <row r="13" spans="1:24" ht="14.45" x14ac:dyDescent="0.3">
      <c r="A13" s="19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</row>
    <row r="14" spans="1:24" ht="14.45" x14ac:dyDescent="0.3">
      <c r="A14" s="19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</row>
    <row r="15" spans="1:24" ht="9" customHeight="1" x14ac:dyDescent="0.3">
      <c r="A15" s="19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</row>
    <row r="16" spans="1:24" ht="5.45" customHeight="1" x14ac:dyDescent="0.3">
      <c r="A16" s="19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</row>
    <row r="17" spans="1:24" ht="14.45" x14ac:dyDescent="0.3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</row>
    <row r="18" spans="1:24" ht="14.45" x14ac:dyDescent="0.3">
      <c r="A18" s="19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</row>
    <row r="19" spans="1:24" ht="14.45" x14ac:dyDescent="0.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</row>
    <row r="20" spans="1:24" ht="14.45" x14ac:dyDescent="0.3">
      <c r="A20" s="19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</row>
    <row r="21" spans="1:24" ht="14.45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</row>
    <row r="22" spans="1:24" ht="14.45" x14ac:dyDescent="0.3">
      <c r="A22" s="19"/>
      <c r="B22" s="19"/>
      <c r="C22" s="19"/>
      <c r="D22" s="19"/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</row>
    <row r="23" spans="1:24" ht="14.45" x14ac:dyDescent="0.3">
      <c r="A23" s="19"/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</row>
    <row r="24" spans="1:24" ht="14.45" x14ac:dyDescent="0.3">
      <c r="A24" s="19"/>
      <c r="B24" s="19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60"/>
      <c r="X24" s="19"/>
    </row>
    <row r="25" spans="1:24" ht="14.45" x14ac:dyDescent="0.3">
      <c r="A25" s="19"/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</row>
    <row r="26" spans="1:24" ht="14.45" x14ac:dyDescent="0.3">
      <c r="A26" s="19"/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  <c r="R26" s="19"/>
      <c r="S26" s="19"/>
      <c r="T26" s="19"/>
      <c r="U26" s="19"/>
      <c r="V26" s="19"/>
      <c r="W26" s="19"/>
      <c r="X26" s="19"/>
    </row>
    <row r="27" spans="1:24" ht="14.45" x14ac:dyDescent="0.3">
      <c r="A27" s="19"/>
      <c r="B27" s="19"/>
      <c r="C27" s="19"/>
      <c r="D27" s="19"/>
      <c r="E27" s="19"/>
      <c r="F27" s="19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  <c r="S27" s="19"/>
      <c r="T27" s="19"/>
      <c r="U27" s="19"/>
      <c r="V27" s="19"/>
      <c r="W27" s="19"/>
      <c r="X27" s="19"/>
    </row>
    <row r="28" spans="1:24" ht="14.45" x14ac:dyDescent="0.3">
      <c r="A28" s="19"/>
      <c r="B28" s="19"/>
      <c r="C28" s="19"/>
      <c r="D28" s="19"/>
      <c r="E28" s="19"/>
      <c r="F28" s="19"/>
      <c r="G28" s="19"/>
      <c r="H28" s="19"/>
      <c r="I28" s="19"/>
      <c r="J28" s="19"/>
      <c r="K28" s="19"/>
      <c r="L28" s="19"/>
      <c r="M28" s="19"/>
      <c r="N28" s="19"/>
      <c r="O28" s="19"/>
      <c r="P28" s="19"/>
      <c r="Q28" s="19"/>
      <c r="R28" s="19"/>
      <c r="S28" s="19"/>
      <c r="T28" s="19"/>
      <c r="U28" s="19"/>
      <c r="V28" s="19"/>
      <c r="W28" s="19"/>
      <c r="X28" s="19"/>
    </row>
    <row r="29" spans="1:24" ht="14.45" x14ac:dyDescent="0.3">
      <c r="A29" s="19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  <c r="U29" s="19"/>
      <c r="V29" s="19"/>
      <c r="W29" s="19"/>
      <c r="X29" s="19"/>
    </row>
    <row r="30" spans="1:24" ht="14.45" x14ac:dyDescent="0.3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  <c r="S30" s="19"/>
      <c r="T30" s="19"/>
      <c r="U30" s="19"/>
      <c r="V30" s="19"/>
      <c r="W30" s="19"/>
      <c r="X30" s="19"/>
    </row>
    <row r="31" spans="1:24" ht="14.45" x14ac:dyDescent="0.3">
      <c r="A31" s="19"/>
      <c r="B31" s="19"/>
      <c r="C31" s="19"/>
      <c r="D31" s="19"/>
      <c r="E31" s="19"/>
      <c r="F31" s="19"/>
      <c r="G31" s="19"/>
      <c r="H31" s="19"/>
      <c r="I31" s="19"/>
      <c r="J31" s="19"/>
      <c r="K31" s="19"/>
      <c r="L31" s="19"/>
      <c r="M31" s="19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</row>
    <row r="32" spans="1:24" ht="14.45" x14ac:dyDescent="0.3">
      <c r="A32" s="19"/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</row>
    <row r="33" spans="1:24" ht="14.45" x14ac:dyDescent="0.3">
      <c r="A33" s="19"/>
      <c r="B33" s="19"/>
      <c r="C33" s="19"/>
      <c r="D33" s="19"/>
      <c r="E33" s="19"/>
      <c r="F33" s="19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</row>
    <row r="34" spans="1:24" ht="14.45" x14ac:dyDescent="0.3">
      <c r="A34" s="19"/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19"/>
    </row>
    <row r="35" spans="1:24" ht="14.45" x14ac:dyDescent="0.3">
      <c r="A35" s="19"/>
      <c r="B35" s="19"/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9"/>
      <c r="O35" s="19"/>
      <c r="P35" s="19"/>
      <c r="Q35" s="19"/>
      <c r="R35" s="19"/>
      <c r="S35" s="19"/>
      <c r="T35" s="19"/>
      <c r="U35" s="19"/>
      <c r="V35" s="19"/>
      <c r="W35" s="19"/>
      <c r="X35" s="19"/>
    </row>
    <row r="36" spans="1:24" ht="14.45" x14ac:dyDescent="0.3">
      <c r="A36" s="19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  <c r="S36" s="19"/>
      <c r="T36" s="19"/>
      <c r="U36" s="19"/>
      <c r="V36" s="19"/>
      <c r="W36" s="19"/>
      <c r="X36" s="19"/>
    </row>
    <row r="37" spans="1:24" ht="7.9" customHeight="1" x14ac:dyDescent="0.3">
      <c r="A37" s="19"/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19"/>
      <c r="V37" s="19"/>
      <c r="W37" s="19"/>
      <c r="X37" s="19"/>
    </row>
    <row r="38" spans="1:24" ht="14.45" x14ac:dyDescent="0.3">
      <c r="A38" s="19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</row>
    <row r="39" spans="1:24" ht="14.45" x14ac:dyDescent="0.3">
      <c r="A39" s="19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</row>
    <row r="40" spans="1:24" ht="14.45" x14ac:dyDescent="0.3">
      <c r="A40" s="19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</row>
    <row r="41" spans="1:24" ht="14.45" x14ac:dyDescent="0.3">
      <c r="A41" s="19"/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</row>
    <row r="42" spans="1:24" ht="14.45" x14ac:dyDescent="0.3">
      <c r="A42" s="19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</row>
    <row r="43" spans="1:24" ht="14.45" x14ac:dyDescent="0.3">
      <c r="A43" s="19"/>
      <c r="B43" s="19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</row>
    <row r="44" spans="1:24" x14ac:dyDescent="0.25">
      <c r="A44" s="19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</row>
    <row r="45" spans="1:24" x14ac:dyDescent="0.25">
      <c r="A45" s="19"/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</row>
    <row r="46" spans="1:24" x14ac:dyDescent="0.25">
      <c r="A46" s="19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</row>
    <row r="47" spans="1:24" x14ac:dyDescent="0.25">
      <c r="A47" s="19"/>
      <c r="B47" s="19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</row>
    <row r="48" spans="1:24" x14ac:dyDescent="0.25">
      <c r="A48" s="19"/>
      <c r="B48" s="19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</row>
    <row r="49" spans="1:24" x14ac:dyDescent="0.25">
      <c r="A49" s="19"/>
      <c r="B49" s="19"/>
      <c r="C49" s="19"/>
      <c r="D49" s="19"/>
      <c r="E49" s="19"/>
      <c r="F49" s="19"/>
      <c r="G49" s="19"/>
      <c r="H49" s="19"/>
      <c r="I49" s="19"/>
      <c r="J49" s="19"/>
      <c r="K49" s="19"/>
      <c r="L49" s="19"/>
      <c r="M49" s="19"/>
      <c r="N49" s="19"/>
      <c r="O49" s="19"/>
      <c r="P49" s="19"/>
      <c r="Q49" s="19"/>
      <c r="R49" s="19"/>
      <c r="S49" s="19"/>
      <c r="T49" s="19"/>
      <c r="U49" s="19"/>
      <c r="V49" s="19"/>
      <c r="W49" s="19"/>
      <c r="X49" s="19"/>
    </row>
    <row r="50" spans="1:24" ht="7.15" customHeight="1" x14ac:dyDescent="0.25">
      <c r="A50" s="19"/>
      <c r="B50" s="19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</row>
    <row r="51" spans="1:24" ht="7.15" customHeight="1" x14ac:dyDescent="0.25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</row>
    <row r="52" spans="1:24" ht="69" outlineLevel="1" x14ac:dyDescent="0.25">
      <c r="A52" s="19"/>
      <c r="B52" s="20" t="s">
        <v>300</v>
      </c>
      <c r="C52" s="21" t="s">
        <v>301</v>
      </c>
      <c r="D52" s="21" t="s">
        <v>302</v>
      </c>
      <c r="E52" s="21" t="s">
        <v>303</v>
      </c>
      <c r="F52" s="21" t="s">
        <v>304</v>
      </c>
      <c r="G52" s="19"/>
      <c r="H52" s="22" t="s">
        <v>305</v>
      </c>
      <c r="I52" s="21" t="s">
        <v>87</v>
      </c>
      <c r="J52" s="21" t="s">
        <v>47</v>
      </c>
      <c r="K52" s="21" t="s">
        <v>61</v>
      </c>
      <c r="L52" s="21" t="s">
        <v>73</v>
      </c>
      <c r="M52" s="21" t="s">
        <v>117</v>
      </c>
      <c r="N52" s="19"/>
      <c r="O52" s="22" t="s">
        <v>306</v>
      </c>
      <c r="P52" s="21" t="s">
        <v>301</v>
      </c>
      <c r="Q52" s="19"/>
      <c r="R52" s="22" t="s">
        <v>307</v>
      </c>
      <c r="S52" s="21" t="s">
        <v>46</v>
      </c>
      <c r="T52" s="21" t="s">
        <v>86</v>
      </c>
      <c r="U52" s="21" t="s">
        <v>308</v>
      </c>
      <c r="V52" s="21" t="s">
        <v>216</v>
      </c>
      <c r="W52" s="21" t="s">
        <v>229</v>
      </c>
      <c r="X52" s="19"/>
    </row>
    <row r="53" spans="1:24" ht="17.25" outlineLevel="1" x14ac:dyDescent="0.25">
      <c r="A53" s="19"/>
      <c r="B53" s="23" t="s">
        <v>120</v>
      </c>
      <c r="C53" s="24">
        <f>COUNTIF('Suivi des réclamations'!C:C,B53)</f>
        <v>5</v>
      </c>
      <c r="D53" s="25">
        <f>AVERAGEIF('Suivi des réclamations'!C2:C1048576,B53,'Suivi des réclamations'!I:I)</f>
        <v>2</v>
      </c>
      <c r="E53" s="24">
        <f>COUNTIFS('Suivi des réclamations'!C:C,B53,'Suivi des réclamations'!AA:AA,"&lt;&gt;")</f>
        <v>2</v>
      </c>
      <c r="F53" s="25">
        <f>AVERAGEIF('Suivi des réclamations'!C:C,B53,'Suivi des réclamations'!L:L)</f>
        <v>32.25</v>
      </c>
      <c r="G53" s="19"/>
      <c r="H53" s="23" t="s">
        <v>120</v>
      </c>
      <c r="I53" s="24">
        <f>COUNTIFS('Suivi des réclamations'!C:C,H53,'Suivi des réclamations'!W:W,I52)</f>
        <v>1</v>
      </c>
      <c r="J53" s="26">
        <f>COUNTIFS('Suivi des réclamations'!C:C,H53,'Suivi des réclamations'!W:W,J52)</f>
        <v>0</v>
      </c>
      <c r="K53" s="24">
        <f>COUNTIFS('Suivi des réclamations'!C:C,H53,'Suivi des réclamations'!W:W,K52)</f>
        <v>2</v>
      </c>
      <c r="L53" s="26">
        <f>COUNTIFS('Suivi des réclamations'!C:C,H53,'Suivi des réclamations'!W:W,L52)</f>
        <v>1</v>
      </c>
      <c r="M53" s="26">
        <f>COUNTIFS('Suivi des réclamations'!C:C,H53,'Suivi des réclamations'!W:W,M52)</f>
        <v>1</v>
      </c>
      <c r="N53" s="19"/>
      <c r="O53" s="23" t="s">
        <v>45</v>
      </c>
      <c r="P53" s="24">
        <f>COUNTIF('Suivi des réclamations'!U:U,O53)</f>
        <v>30</v>
      </c>
      <c r="Q53" s="19"/>
      <c r="R53" s="23" t="s">
        <v>120</v>
      </c>
      <c r="S53" s="24">
        <f>COUNTIFS('Suivi des réclamations'!C:C,R53,'Suivi des réclamations'!V:V,S52)</f>
        <v>4</v>
      </c>
      <c r="T53" s="24">
        <f>COUNTIFS('Suivi des réclamations'!C:C,R53,'Suivi des réclamations'!V:V,T52)</f>
        <v>1</v>
      </c>
      <c r="U53" s="24">
        <f>COUNTIFS('Suivi des réclamations'!C:C,R53,'Suivi des réclamations'!V:V,U52)</f>
        <v>0</v>
      </c>
      <c r="V53" s="24">
        <f>COUNTIFS('Suivi des réclamations'!C:C,R53,'Suivi des réclamations'!V:V,V52)</f>
        <v>0</v>
      </c>
      <c r="W53" s="24">
        <f>COUNTIFS('Suivi des réclamations'!C:C,R53,'Suivi des réclamations'!V:V,W52)</f>
        <v>0</v>
      </c>
      <c r="X53" s="19"/>
    </row>
    <row r="54" spans="1:24" ht="17.25" outlineLevel="1" x14ac:dyDescent="0.25">
      <c r="A54" s="19"/>
      <c r="B54" s="20" t="s">
        <v>32</v>
      </c>
      <c r="C54" s="27">
        <f>COUNTIF('Suivi des réclamations'!C:C,B54)</f>
        <v>5</v>
      </c>
      <c r="D54" s="28">
        <f>AVERAGEIF('Suivi des réclamations'!C:C,B54,'Suivi des réclamations'!I:I)</f>
        <v>101</v>
      </c>
      <c r="E54" s="27">
        <f>COUNTIFS('Suivi des réclamations'!C:C,B54,'Suivi des réclamations'!AA:AA,"&lt;&gt;")</f>
        <v>5</v>
      </c>
      <c r="F54" s="28">
        <f>AVERAGEIF('Suivi des réclamations'!C:C,B54,'Suivi des réclamations'!L:L)</f>
        <v>55</v>
      </c>
      <c r="G54" s="19"/>
      <c r="H54" s="20" t="s">
        <v>32</v>
      </c>
      <c r="I54" s="27">
        <f>COUNTIFS('Suivi des réclamations'!C:C,H54,'Suivi des réclamations'!W:W,I52)</f>
        <v>0</v>
      </c>
      <c r="J54" s="29">
        <f>COUNTIFS('Suivi des réclamations'!C:C,H54,'Suivi des réclamations'!W:W,J52)</f>
        <v>1</v>
      </c>
      <c r="K54" s="27">
        <f>COUNTIFS('Suivi des réclamations'!C:C,H54,'Suivi des réclamations'!W:W,K52)</f>
        <v>0</v>
      </c>
      <c r="L54" s="29">
        <f>COUNTIFS('Suivi des réclamations'!C:C,H54,'Suivi des réclamations'!W:W,L52)</f>
        <v>3</v>
      </c>
      <c r="M54" s="29">
        <f>COUNTIFS('Suivi des réclamations'!C:C,H54,'Suivi des réclamations'!W:W,M52)</f>
        <v>1</v>
      </c>
      <c r="N54" s="19"/>
      <c r="O54" s="20" t="s">
        <v>215</v>
      </c>
      <c r="P54" s="27">
        <f>COUNTIF('Suivi des réclamations'!U:U,O54)</f>
        <v>3</v>
      </c>
      <c r="Q54" s="19"/>
      <c r="R54" s="20" t="s">
        <v>32</v>
      </c>
      <c r="S54" s="27">
        <f>COUNTIFS('Suivi des réclamations'!C:C,R54,'Suivi des réclamations'!V:V,S52)</f>
        <v>4</v>
      </c>
      <c r="T54" s="27">
        <f>COUNTIFS('Suivi des réclamations'!C:C,R54,'Suivi des réclamations'!V:V,T52)</f>
        <v>0</v>
      </c>
      <c r="U54" s="27">
        <f>COUNTIFS('Suivi des réclamations'!C:C,R54,'Suivi des réclamations'!V:V,U52)</f>
        <v>0</v>
      </c>
      <c r="V54" s="27">
        <f>COUNTIFS('Suivi des réclamations'!C:C,R54,'Suivi des réclamations'!V:V,V52)</f>
        <v>0</v>
      </c>
      <c r="W54" s="27">
        <f>COUNTIFS('Suivi des réclamations'!C:C,R54,'Suivi des réclamations'!V:V,W52)</f>
        <v>1</v>
      </c>
      <c r="X54" s="19"/>
    </row>
    <row r="55" spans="1:24" ht="17.25" outlineLevel="1" x14ac:dyDescent="0.25">
      <c r="A55" s="19"/>
      <c r="B55" s="23" t="s">
        <v>51</v>
      </c>
      <c r="C55" s="24">
        <f>COUNTIF('Suivi des réclamations'!C:C,B55)</f>
        <v>7</v>
      </c>
      <c r="D55" s="25">
        <f>AVERAGEIF('Suivi des réclamations'!C:C,B55,'Suivi des réclamations'!I:I)</f>
        <v>122.6</v>
      </c>
      <c r="E55" s="24">
        <f>COUNTIFS('Suivi des réclamations'!C:C,B55,'Suivi des réclamations'!AA:AA,"&lt;&gt;")</f>
        <v>5</v>
      </c>
      <c r="F55" s="25">
        <f>AVERAGEIF('Suivi des réclamations'!C:C,B55,'Suivi des réclamations'!L:L)</f>
        <v>20.428571428571427</v>
      </c>
      <c r="G55" s="19"/>
      <c r="H55" s="23" t="s">
        <v>51</v>
      </c>
      <c r="I55" s="24">
        <f>COUNTIFS('Suivi des réclamations'!C:C,H55,'Suivi des réclamations'!W:W,I52)</f>
        <v>1</v>
      </c>
      <c r="J55" s="26">
        <f>COUNTIFS('Suivi des réclamations'!C:C,H55,'Suivi des réclamations'!W:W,J52)</f>
        <v>0</v>
      </c>
      <c r="K55" s="24">
        <f>COUNTIFS('Suivi des réclamations'!C:C,H55,'Suivi des réclamations'!W:W,K52)</f>
        <v>2</v>
      </c>
      <c r="L55" s="26">
        <f>COUNTIFS('Suivi des réclamations'!C:C,H55,'Suivi des réclamations'!W:W,L52)</f>
        <v>2</v>
      </c>
      <c r="M55" s="26">
        <f>COUNTIFS('Suivi des réclamations'!C:C,H55,'Suivi des réclamations'!W:W,M52)</f>
        <v>2</v>
      </c>
      <c r="N55" s="19"/>
      <c r="O55" s="23" t="s">
        <v>151</v>
      </c>
      <c r="P55" s="24">
        <f>COUNTIF('Suivi des réclamations'!U:U,O55)</f>
        <v>2</v>
      </c>
      <c r="Q55" s="19"/>
      <c r="R55" s="23" t="s">
        <v>51</v>
      </c>
      <c r="S55" s="24">
        <f>COUNTIFS('Suivi des réclamations'!C:C,R55,'Suivi des réclamations'!V:V,S52)</f>
        <v>4</v>
      </c>
      <c r="T55" s="24">
        <f>COUNTIFS('Suivi des réclamations'!C:C,R55,'Suivi des réclamations'!V:V,T52)</f>
        <v>3</v>
      </c>
      <c r="U55" s="24">
        <f>COUNTIFS('Suivi des réclamations'!C:C,R55,'Suivi des réclamations'!V:V,U52)</f>
        <v>0</v>
      </c>
      <c r="V55" s="24">
        <f>COUNTIFS('Suivi des réclamations'!C:C,R55,'Suivi des réclamations'!V:V,V52)</f>
        <v>0</v>
      </c>
      <c r="W55" s="24">
        <f>COUNTIFS('Suivi des réclamations'!C:C,R55,'Suivi des réclamations'!V:V,W52)</f>
        <v>0</v>
      </c>
      <c r="X55" s="19"/>
    </row>
    <row r="56" spans="1:24" ht="17.25" outlineLevel="1" x14ac:dyDescent="0.25">
      <c r="A56" s="19"/>
      <c r="B56" s="20" t="s">
        <v>65</v>
      </c>
      <c r="C56" s="27">
        <f>COUNTIF('Suivi des réclamations'!C:C,B56)</f>
        <v>8</v>
      </c>
      <c r="D56" s="28">
        <f>AVERAGEIF('Suivi des réclamations'!C:C,B56,'Suivi des réclamations'!I:I)</f>
        <v>12</v>
      </c>
      <c r="E56" s="27">
        <f>COUNTIFS('Suivi des réclamations'!C:C,B56,'Suivi des réclamations'!AA:AA,"&lt;&gt;")</f>
        <v>7</v>
      </c>
      <c r="F56" s="28">
        <f>AVERAGEIF('Suivi des réclamations'!C:C,B56,'Suivi des réclamations'!L:L)</f>
        <v>22.875</v>
      </c>
      <c r="G56" s="19"/>
      <c r="H56" s="20" t="s">
        <v>65</v>
      </c>
      <c r="I56" s="27">
        <f>COUNTIFS('Suivi des réclamations'!C:C,H56,'Suivi des réclamations'!W:W,I52)</f>
        <v>2</v>
      </c>
      <c r="J56" s="29">
        <f>COUNTIFS('Suivi des réclamations'!C:C,H56,'Suivi des réclamations'!W:W,J52)</f>
        <v>0</v>
      </c>
      <c r="K56" s="27">
        <f>COUNTIFS('Suivi des réclamations'!C:C,H56,'Suivi des réclamations'!W:W,K52)</f>
        <v>2</v>
      </c>
      <c r="L56" s="29">
        <f>COUNTIFS('Suivi des réclamations'!C:C,H56,'Suivi des réclamations'!W:W,L52)</f>
        <v>3</v>
      </c>
      <c r="M56" s="29">
        <f>COUNTIFS('Suivi des réclamations'!C:C,H56,'Suivi des réclamations'!W:W,M52)</f>
        <v>1</v>
      </c>
      <c r="N56" s="19"/>
      <c r="O56" s="20" t="s">
        <v>309</v>
      </c>
      <c r="P56" s="27">
        <f>COUNTIF('Suivi des réclamations'!U:U,O56)</f>
        <v>0</v>
      </c>
      <c r="Q56" s="19"/>
      <c r="R56" s="20" t="s">
        <v>65</v>
      </c>
      <c r="S56" s="27">
        <f>COUNTIFS('Suivi des réclamations'!C:C,R56,'Suivi des réclamations'!V:V,S52)</f>
        <v>6</v>
      </c>
      <c r="T56" s="27">
        <f>COUNTIFS('Suivi des réclamations'!C:C,R56,'Suivi des réclamations'!V:V,T52)</f>
        <v>1</v>
      </c>
      <c r="U56" s="27">
        <f>COUNTIFS('Suivi des réclamations'!C:C,R56,'Suivi des réclamations'!V:V,U52)</f>
        <v>0</v>
      </c>
      <c r="V56" s="27">
        <f>COUNTIFS('Suivi des réclamations'!C:C,R56,'Suivi des réclamations'!V:V,V52)</f>
        <v>0</v>
      </c>
      <c r="W56" s="27">
        <f>COUNTIFS('Suivi des réclamations'!C:C,R56,'Suivi des réclamations'!V:V,W52)</f>
        <v>1</v>
      </c>
      <c r="X56" s="19"/>
    </row>
    <row r="57" spans="1:24" ht="17.25" outlineLevel="1" x14ac:dyDescent="0.25">
      <c r="A57" s="19"/>
      <c r="B57" s="23" t="s">
        <v>102</v>
      </c>
      <c r="C57" s="24">
        <f>COUNTIF('Suivi des réclamations'!C:C,B57)</f>
        <v>7</v>
      </c>
      <c r="D57" s="25">
        <f>AVERAGEIF('Suivi des réclamations'!C:C,B57,'Suivi des réclamations'!I:I)</f>
        <v>111.16666666666667</v>
      </c>
      <c r="E57" s="24">
        <f>COUNTIFS('Suivi des réclamations'!C:C,B57,'Suivi des réclamations'!AA:AA,"&lt;&gt;")</f>
        <v>6</v>
      </c>
      <c r="F57" s="25">
        <f>AVERAGEIF('Suivi des réclamations'!C:C,B57,'Suivi des réclamations'!L:L)</f>
        <v>7.2857142857142856</v>
      </c>
      <c r="G57" s="19"/>
      <c r="H57" s="23" t="s">
        <v>102</v>
      </c>
      <c r="I57" s="24">
        <f>COUNTIFS('Suivi des réclamations'!C:C,H57,'Suivi des réclamations'!W:W,I52)</f>
        <v>2</v>
      </c>
      <c r="J57" s="26">
        <f>COUNTIFS('Suivi des réclamations'!C:C,H57,'Suivi des réclamations'!W:W,J52)</f>
        <v>1</v>
      </c>
      <c r="K57" s="24">
        <f>COUNTIFS('Suivi des réclamations'!C:C,H57,'Suivi des réclamations'!W:W,K52)</f>
        <v>0</v>
      </c>
      <c r="L57" s="26">
        <f>COUNTIFS('Suivi des réclamations'!C:C,H57,'Suivi des réclamations'!W:W,L52)</f>
        <v>2</v>
      </c>
      <c r="M57" s="26">
        <f>COUNTIFS('Suivi des réclamations'!C:C,H57,'Suivi des réclamations'!W:W,M52)</f>
        <v>2</v>
      </c>
      <c r="N57" s="19"/>
      <c r="O57" s="23"/>
      <c r="P57" s="24">
        <f>COUNTIF('Suivi des réclamations'!R:R,O57)</f>
        <v>0</v>
      </c>
      <c r="Q57" s="19"/>
      <c r="R57" s="23" t="s">
        <v>102</v>
      </c>
      <c r="S57" s="24">
        <f>COUNTIFS('Suivi des réclamations'!C:C,R57,'Suivi des réclamations'!V:V,S52)</f>
        <v>5</v>
      </c>
      <c r="T57" s="24">
        <f>COUNTIFS('Suivi des réclamations'!C:C,R57,'Suivi des réclamations'!V:V,T52)</f>
        <v>1</v>
      </c>
      <c r="U57" s="24">
        <f>COUNTIFS('Suivi des réclamations'!C:C,R57,'Suivi des réclamations'!V:V,U52)</f>
        <v>0</v>
      </c>
      <c r="V57" s="24">
        <f>COUNTIFS('Suivi des réclamations'!C:C,R57,'Suivi des réclamations'!V:V,V52)</f>
        <v>1</v>
      </c>
      <c r="W57" s="24">
        <f>COUNTIFS('Suivi des réclamations'!C:C,R57,'Suivi des réclamations'!V:V,W52)</f>
        <v>0</v>
      </c>
      <c r="X57" s="19"/>
    </row>
    <row r="58" spans="1:24" ht="17.25" outlineLevel="1" x14ac:dyDescent="0.25">
      <c r="A58" s="19"/>
      <c r="B58" s="23" t="s">
        <v>88</v>
      </c>
      <c r="C58" s="24">
        <f>COUNTIF('Suivi des réclamations'!C:C,B58)</f>
        <v>4</v>
      </c>
      <c r="D58" s="25">
        <f>AVERAGEIF('Suivi des réclamations'!C:C,B58,'Suivi des réclamations'!I:I)</f>
        <v>2</v>
      </c>
      <c r="E58" s="24">
        <f>COUNTIFS('Suivi des réclamations'!C:C,B58,'Suivi des réclamations'!AA:AA,"&lt;&gt;")</f>
        <v>3</v>
      </c>
      <c r="F58" s="25">
        <f>AVERAGEIF('Suivi des réclamations'!C:C,B58,'Suivi des réclamations'!L:L)</f>
        <v>11</v>
      </c>
      <c r="G58" s="19"/>
      <c r="H58" s="23" t="s">
        <v>88</v>
      </c>
      <c r="I58" s="24">
        <f>COUNTIFS('Suivi des réclamations'!C:C,H58,'Suivi des réclamations'!W:W,I52)</f>
        <v>1</v>
      </c>
      <c r="J58" s="26">
        <f>COUNTIFS('Suivi des réclamations'!C:C,H58,'Suivi des réclamations'!W:W,J52)</f>
        <v>2</v>
      </c>
      <c r="K58" s="24">
        <f>COUNTIFS('Suivi des réclamations'!C:C,H58,'Suivi des réclamations'!W:W,K52)</f>
        <v>0</v>
      </c>
      <c r="L58" s="26">
        <f>COUNTIFS('Suivi des réclamations'!C:C,H58,'Suivi des réclamations'!W:W,L52)</f>
        <v>0</v>
      </c>
      <c r="M58" s="26">
        <f>COUNTIFS('Suivi des réclamations'!C:C,H58,'Suivi des réclamations'!W:W,M52)</f>
        <v>1</v>
      </c>
      <c r="N58" s="19"/>
      <c r="O58" s="23"/>
      <c r="P58" s="24">
        <f>COUNTIF('Suivi des réclamations'!R:R,O58)</f>
        <v>0</v>
      </c>
      <c r="Q58" s="19"/>
      <c r="R58" s="23" t="s">
        <v>88</v>
      </c>
      <c r="S58" s="24">
        <f>COUNTIFS('Suivi des réclamations'!C:C,R58,'Suivi des réclamations'!V:V,S52)</f>
        <v>2</v>
      </c>
      <c r="T58" s="24">
        <f>COUNTIFS('Suivi des réclamations'!C:C,R58,'Suivi des réclamations'!V:V,T52)</f>
        <v>2</v>
      </c>
      <c r="U58" s="24">
        <f>COUNTIFS('Suivi des réclamations'!C:C,R58,'Suivi des réclamations'!V:V,U52)</f>
        <v>0</v>
      </c>
      <c r="V58" s="24">
        <f>COUNTIFS('Suivi des réclamations'!C:C,R58,'Suivi des réclamations'!V:V,V52)</f>
        <v>0</v>
      </c>
      <c r="W58" s="24">
        <f>COUNTIFS('Suivi des réclamations'!C:C,R58,'Suivi des réclamations'!V:V,W52)</f>
        <v>0</v>
      </c>
      <c r="X58" s="19"/>
    </row>
    <row r="59" spans="1:24" ht="17.25" outlineLevel="1" x14ac:dyDescent="0.25">
      <c r="A59" s="19"/>
      <c r="B59" s="30" t="s">
        <v>310</v>
      </c>
      <c r="C59" s="31">
        <f>+SUM(C53:C58)</f>
        <v>36</v>
      </c>
      <c r="D59" s="32">
        <f>ROUND(AVERAGE(D53:D57,2),2)</f>
        <v>58.46</v>
      </c>
      <c r="E59" s="31">
        <f>+SUM(E53:E57)</f>
        <v>25</v>
      </c>
      <c r="F59" s="32">
        <f>ROUND(AVERAGE(F53:F57),2)</f>
        <v>27.57</v>
      </c>
      <c r="G59" s="19"/>
      <c r="H59" s="30" t="s">
        <v>310</v>
      </c>
      <c r="I59" s="31">
        <f>+SUM(I53:I57)</f>
        <v>6</v>
      </c>
      <c r="J59" s="33">
        <f>+SUM(J53:J57)</f>
        <v>2</v>
      </c>
      <c r="K59" s="31">
        <f>+SUM(K53:K57)</f>
        <v>6</v>
      </c>
      <c r="L59" s="33">
        <f>+SUM(L53:L57)</f>
        <v>11</v>
      </c>
      <c r="M59" s="33">
        <f>+SUM(M53:M57)</f>
        <v>7</v>
      </c>
      <c r="N59" s="19"/>
      <c r="O59" s="30" t="s">
        <v>311</v>
      </c>
      <c r="P59" s="31">
        <f>+SUM(P61:P65)</f>
        <v>0</v>
      </c>
      <c r="Q59" s="19"/>
      <c r="R59" s="30" t="s">
        <v>311</v>
      </c>
      <c r="S59" s="34">
        <f>+SUM(S53:S58)</f>
        <v>25</v>
      </c>
      <c r="T59" s="34">
        <f>+SUM(T53:T58)</f>
        <v>8</v>
      </c>
      <c r="U59" s="34">
        <f>+SUM(U53:U58)</f>
        <v>0</v>
      </c>
      <c r="V59" s="34">
        <f>+SUM(V53:V58)</f>
        <v>1</v>
      </c>
      <c r="W59" s="34">
        <f>+SUM(W53:W58)</f>
        <v>2</v>
      </c>
      <c r="X59" s="19"/>
    </row>
    <row r="60" spans="1:24" x14ac:dyDescent="0.25">
      <c r="A60" s="19"/>
      <c r="B60" s="19"/>
      <c r="C60" s="19"/>
      <c r="D60" s="19"/>
      <c r="E60" s="19"/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  <c r="S60" s="19"/>
      <c r="T60" s="19"/>
      <c r="U60" s="19"/>
      <c r="V60" s="19"/>
      <c r="W60" s="19"/>
      <c r="X60" s="19"/>
    </row>
    <row r="61" spans="1:24" x14ac:dyDescent="0.25">
      <c r="A61" s="19"/>
      <c r="B61" s="19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</row>
    <row r="62" spans="1:24" x14ac:dyDescent="0.25">
      <c r="A62" s="19"/>
      <c r="B62" s="19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</row>
    <row r="63" spans="1:24" x14ac:dyDescent="0.25">
      <c r="A63" s="19"/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</row>
    <row r="64" spans="1:24" x14ac:dyDescent="0.25">
      <c r="A64" s="19"/>
      <c r="B64" s="19"/>
      <c r="C64" s="19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</row>
    <row r="65" spans="1:24" x14ac:dyDescent="0.25">
      <c r="A65" s="19"/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</row>
    <row r="66" spans="1:24" x14ac:dyDescent="0.25">
      <c r="A66" s="19"/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 t="s">
        <v>229</v>
      </c>
      <c r="R66" s="19"/>
      <c r="S66" s="19"/>
      <c r="T66" s="19"/>
      <c r="U66" s="19"/>
      <c r="V66" s="19"/>
      <c r="W66" s="19"/>
      <c r="X66" s="19"/>
    </row>
    <row r="67" spans="1:24" x14ac:dyDescent="0.25">
      <c r="A67" s="19"/>
      <c r="B67" s="19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 t="s">
        <v>86</v>
      </c>
      <c r="R67" s="19"/>
      <c r="S67" s="19"/>
      <c r="T67" s="19"/>
      <c r="U67" s="19"/>
      <c r="V67" s="19"/>
      <c r="W67" s="19"/>
      <c r="X67" s="19"/>
    </row>
    <row r="68" spans="1:24" x14ac:dyDescent="0.25">
      <c r="A68" s="19"/>
      <c r="B68" s="19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 t="s">
        <v>46</v>
      </c>
      <c r="R68" s="19"/>
      <c r="S68" s="19"/>
      <c r="T68" s="19"/>
      <c r="U68" s="19"/>
      <c r="V68" s="19"/>
      <c r="W68" s="19"/>
      <c r="X68" s="19"/>
    </row>
    <row r="69" spans="1:24" x14ac:dyDescent="0.25">
      <c r="A69" s="19"/>
      <c r="B69" s="19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 t="s">
        <v>216</v>
      </c>
      <c r="R69" s="19"/>
      <c r="S69" s="19"/>
      <c r="T69" s="19"/>
      <c r="U69" s="19"/>
      <c r="V69" s="19"/>
      <c r="W69" s="19"/>
      <c r="X69" s="19"/>
    </row>
    <row r="70" spans="1:24" x14ac:dyDescent="0.25">
      <c r="A70" s="19"/>
      <c r="B70" s="19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 t="s">
        <v>308</v>
      </c>
      <c r="R70" s="19"/>
      <c r="S70" s="19"/>
      <c r="T70" s="19"/>
      <c r="U70" s="19"/>
      <c r="V70" s="19"/>
      <c r="W70" s="19"/>
      <c r="X70" s="19"/>
    </row>
    <row r="71" spans="1:24" x14ac:dyDescent="0.25">
      <c r="A71" s="19"/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</row>
    <row r="72" spans="1:24" x14ac:dyDescent="0.25">
      <c r="A72" s="19"/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</row>
    <row r="73" spans="1:24" x14ac:dyDescent="0.25">
      <c r="A73" s="19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</row>
    <row r="74" spans="1:24" x14ac:dyDescent="0.25">
      <c r="A74" s="19"/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</row>
    <row r="75" spans="1:24" x14ac:dyDescent="0.25">
      <c r="A75" s="19"/>
      <c r="B75" s="19"/>
      <c r="C75" s="19"/>
      <c r="D75" s="19"/>
      <c r="E75" s="19"/>
      <c r="F75" s="19"/>
      <c r="G75" s="19"/>
      <c r="H75" s="19"/>
      <c r="I75" s="19"/>
      <c r="J75" s="19"/>
      <c r="K75" s="19"/>
      <c r="L75" s="19"/>
      <c r="M75" s="19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</row>
    <row r="76" spans="1:24" x14ac:dyDescent="0.25">
      <c r="A76" s="19"/>
      <c r="B76" s="19"/>
      <c r="C76" s="19"/>
      <c r="D76" s="19"/>
      <c r="E76" s="19"/>
      <c r="F76" s="19"/>
      <c r="G76" s="19"/>
      <c r="H76" s="19"/>
      <c r="I76" s="19"/>
      <c r="J76" s="19"/>
      <c r="K76" s="19"/>
      <c r="L76" s="19"/>
      <c r="M76" s="19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</row>
    <row r="77" spans="1:24" x14ac:dyDescent="0.25">
      <c r="A77" s="19"/>
      <c r="B77" s="19"/>
      <c r="C77" s="19"/>
      <c r="D77" s="19"/>
      <c r="E77" s="19"/>
      <c r="F77" s="19"/>
      <c r="G77" s="19"/>
      <c r="H77" s="19"/>
      <c r="I77" s="19"/>
      <c r="J77" s="19"/>
      <c r="K77" s="19"/>
      <c r="L77" s="19"/>
      <c r="M77" s="19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</row>
    <row r="78" spans="1:24" x14ac:dyDescent="0.25">
      <c r="A78" s="19"/>
      <c r="B78" s="19"/>
      <c r="C78" s="19"/>
      <c r="D78" s="19"/>
      <c r="E78" s="19"/>
      <c r="F78" s="19"/>
      <c r="G78" s="19"/>
      <c r="H78" s="19"/>
      <c r="I78" s="19"/>
      <c r="J78" s="19"/>
      <c r="K78" s="1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</row>
    <row r="79" spans="1:24" x14ac:dyDescent="0.25">
      <c r="A79" s="19"/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</row>
    <row r="80" spans="1:24" x14ac:dyDescent="0.25">
      <c r="A80" s="19"/>
      <c r="B80" s="19"/>
      <c r="C80" s="19"/>
      <c r="D80" s="19"/>
      <c r="E80" s="19"/>
      <c r="F80" s="19"/>
      <c r="G80" s="19"/>
      <c r="H80" s="19"/>
      <c r="I80" s="19"/>
      <c r="J80" s="19"/>
      <c r="K80" s="19"/>
      <c r="L80" s="19"/>
      <c r="M80" s="19"/>
      <c r="N80" s="19"/>
      <c r="O80" s="19"/>
      <c r="P80" s="19"/>
      <c r="Q80" s="19"/>
      <c r="R80" s="19"/>
      <c r="S80" s="19"/>
      <c r="T80" s="19"/>
      <c r="U80" s="19"/>
      <c r="V80" s="19"/>
      <c r="W80" s="19"/>
      <c r="X80" s="19"/>
    </row>
    <row r="81" spans="1:24" x14ac:dyDescent="0.25">
      <c r="A81" s="19"/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  <c r="R81" s="19"/>
      <c r="S81" s="19"/>
      <c r="T81" s="19"/>
      <c r="U81" s="19"/>
      <c r="V81" s="19"/>
      <c r="W81" s="19"/>
      <c r="X81" s="19"/>
    </row>
    <row r="82" spans="1:24" x14ac:dyDescent="0.25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  <c r="R82" s="19"/>
      <c r="S82" s="19"/>
      <c r="T82" s="19"/>
      <c r="U82" s="19"/>
      <c r="V82" s="19"/>
      <c r="W82" s="19"/>
      <c r="X82" s="19"/>
    </row>
    <row r="83" spans="1:24" x14ac:dyDescent="0.25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  <c r="R83" s="19"/>
      <c r="S83" s="19"/>
      <c r="T83" s="19"/>
      <c r="U83" s="19"/>
      <c r="V83" s="19"/>
      <c r="W83" s="19"/>
      <c r="X83" s="19"/>
    </row>
    <row r="84" spans="1:24" x14ac:dyDescent="0.25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</row>
    <row r="85" spans="1:24" x14ac:dyDescent="0.2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19"/>
    </row>
    <row r="86" spans="1:24" x14ac:dyDescent="0.2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19"/>
      <c r="V86" s="19"/>
      <c r="W86" s="19"/>
      <c r="X86" s="19"/>
    </row>
    <row r="87" spans="1:24" x14ac:dyDescent="0.25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  <c r="R87" s="19"/>
      <c r="S87" s="19"/>
      <c r="T87" s="19"/>
      <c r="U87" s="19"/>
      <c r="V87" s="19"/>
      <c r="W87" s="19"/>
      <c r="X87" s="19"/>
    </row>
    <row r="88" spans="1:24" x14ac:dyDescent="0.25">
      <c r="A88" s="19"/>
      <c r="B88" s="19"/>
      <c r="C88" s="19"/>
      <c r="D88" s="19"/>
      <c r="E88" s="19"/>
      <c r="F88" s="19"/>
      <c r="G88" s="19"/>
      <c r="H88" s="19"/>
      <c r="I88" s="19"/>
      <c r="J88" s="19"/>
      <c r="K88" s="19"/>
      <c r="L88" s="19"/>
      <c r="M88" s="19"/>
      <c r="N88" s="19"/>
      <c r="O88" s="19"/>
      <c r="P88" s="19"/>
      <c r="Q88" s="19"/>
      <c r="R88" s="19"/>
      <c r="S88" s="19"/>
      <c r="T88" s="19"/>
      <c r="U88" s="19"/>
      <c r="V88" s="19"/>
      <c r="W88" s="19"/>
      <c r="X88" s="19"/>
    </row>
    <row r="89" spans="1:24" x14ac:dyDescent="0.2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</row>
    <row r="90" spans="1:24" x14ac:dyDescent="0.2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</row>
    <row r="91" spans="1:24" x14ac:dyDescent="0.25">
      <c r="A91" s="19"/>
      <c r="B91" s="19"/>
      <c r="C91" s="19"/>
      <c r="D91" s="19"/>
      <c r="E91" s="19"/>
      <c r="F91" s="19"/>
      <c r="G91" s="19"/>
      <c r="H91" s="19"/>
      <c r="I91" s="19"/>
      <c r="J91" s="19"/>
      <c r="K91" s="19"/>
      <c r="L91" s="19"/>
      <c r="M91" s="19"/>
      <c r="N91" s="19"/>
      <c r="O91" s="19"/>
      <c r="P91" s="19"/>
      <c r="Q91" s="19"/>
      <c r="R91" s="19"/>
      <c r="S91" s="19"/>
      <c r="T91" s="19"/>
      <c r="U91" s="19"/>
      <c r="V91" s="19"/>
      <c r="W91" s="19"/>
      <c r="X91" s="19"/>
    </row>
    <row r="92" spans="1:24" x14ac:dyDescent="0.25">
      <c r="A92" s="19"/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9"/>
      <c r="S92" s="19"/>
      <c r="T92" s="19"/>
      <c r="U92" s="19"/>
      <c r="V92" s="19"/>
      <c r="W92" s="19"/>
      <c r="X92" s="19"/>
    </row>
    <row r="93" spans="1:24" x14ac:dyDescent="0.25">
      <c r="A93" s="19"/>
      <c r="B93" s="19"/>
      <c r="C93" s="19"/>
      <c r="D93" s="19"/>
      <c r="E93" s="19"/>
      <c r="F93" s="19"/>
      <c r="G93" s="19"/>
      <c r="H93" s="19"/>
      <c r="I93" s="19"/>
      <c r="J93" s="19"/>
      <c r="K93" s="19"/>
      <c r="L93" s="19"/>
      <c r="M93" s="19"/>
      <c r="N93" s="19"/>
      <c r="O93" s="19"/>
      <c r="P93" s="19"/>
      <c r="Q93" s="19"/>
      <c r="R93" s="19"/>
      <c r="S93" s="19"/>
      <c r="T93" s="19"/>
      <c r="U93" s="19"/>
      <c r="V93" s="19"/>
      <c r="W93" s="19"/>
      <c r="X93" s="19"/>
    </row>
    <row r="94" spans="1:24" x14ac:dyDescent="0.25">
      <c r="A94" s="19"/>
      <c r="B94" s="19"/>
      <c r="C94" s="19"/>
      <c r="D94" s="19"/>
      <c r="E94" s="19"/>
      <c r="F94" s="19"/>
      <c r="G94" s="19"/>
      <c r="H94" s="19"/>
      <c r="I94" s="19"/>
      <c r="J94" s="19"/>
      <c r="K94" s="19"/>
      <c r="L94" s="19"/>
      <c r="M94" s="19"/>
      <c r="N94" s="19"/>
      <c r="O94" s="19"/>
      <c r="P94" s="19"/>
      <c r="Q94" s="19"/>
      <c r="R94" s="19"/>
      <c r="S94" s="19"/>
      <c r="T94" s="19"/>
      <c r="U94" s="19"/>
      <c r="V94" s="19"/>
      <c r="W94" s="19"/>
      <c r="X94" s="19"/>
    </row>
    <row r="95" spans="1:24" x14ac:dyDescent="0.25">
      <c r="A95" s="19"/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19"/>
      <c r="M95" s="19"/>
      <c r="N95" s="19"/>
      <c r="O95" s="19"/>
      <c r="P95" s="19"/>
      <c r="Q95" s="19"/>
      <c r="R95" s="19"/>
      <c r="S95" s="19"/>
      <c r="T95" s="19"/>
      <c r="U95" s="19"/>
      <c r="V95" s="19"/>
      <c r="W95" s="19"/>
      <c r="X95" s="19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B1:J59"/>
  <sheetViews>
    <sheetView showGridLines="0" showRuler="0" zoomScaleNormal="100" workbookViewId="0">
      <selection activeCell="B2" sqref="B2:I2"/>
    </sheetView>
  </sheetViews>
  <sheetFormatPr baseColWidth="10" defaultColWidth="11.5703125" defaultRowHeight="15" x14ac:dyDescent="0.25"/>
  <cols>
    <col min="1" max="1" width="1.5703125" style="18" customWidth="1"/>
    <col min="2" max="2" width="2.140625" style="18" customWidth="1"/>
    <col min="3" max="3" width="37.7109375" style="18" customWidth="1"/>
    <col min="4" max="4" width="29.7109375" style="18" customWidth="1"/>
    <col min="5" max="5" width="4.42578125" style="18" customWidth="1"/>
    <col min="6" max="6" width="11.5703125" style="18"/>
    <col min="7" max="7" width="6.28515625" style="18" customWidth="1"/>
    <col min="8" max="8" width="25.28515625" style="18" customWidth="1"/>
    <col min="9" max="9" width="3.42578125" style="18" customWidth="1"/>
    <col min="10" max="10" width="2.140625" style="18" customWidth="1"/>
    <col min="11" max="16384" width="11.5703125" style="18"/>
  </cols>
  <sheetData>
    <row r="1" spans="2:10" thickBot="1" x14ac:dyDescent="0.35"/>
    <row r="2" spans="2:10" ht="20.45" thickBot="1" x14ac:dyDescent="0.35">
      <c r="B2" s="108" t="s">
        <v>321</v>
      </c>
      <c r="C2" s="109"/>
      <c r="D2" s="109"/>
      <c r="E2" s="109"/>
      <c r="F2" s="109"/>
      <c r="G2" s="109"/>
      <c r="H2" s="109"/>
      <c r="I2" s="110"/>
      <c r="J2" s="61"/>
    </row>
    <row r="3" spans="2:10" ht="14.45" x14ac:dyDescent="0.3">
      <c r="B3" s="62"/>
      <c r="C3" s="63"/>
      <c r="D3" s="63"/>
      <c r="E3" s="63"/>
      <c r="G3" s="63"/>
      <c r="H3" s="63"/>
      <c r="I3" s="64"/>
    </row>
    <row r="4" spans="2:10" ht="14.45" x14ac:dyDescent="0.3">
      <c r="B4" s="62"/>
      <c r="C4" s="65" t="s">
        <v>322</v>
      </c>
      <c r="D4" s="66" t="s">
        <v>252</v>
      </c>
      <c r="E4" s="63"/>
      <c r="F4" s="111" t="s">
        <v>631</v>
      </c>
      <c r="G4" s="112"/>
      <c r="H4" s="113"/>
      <c r="I4" s="64"/>
    </row>
    <row r="5" spans="2:10" ht="14.45" x14ac:dyDescent="0.3">
      <c r="B5" s="62"/>
      <c r="C5" s="65"/>
      <c r="D5" s="63"/>
      <c r="E5" s="63"/>
      <c r="I5" s="64"/>
    </row>
    <row r="6" spans="2:10" ht="14.45" x14ac:dyDescent="0.3">
      <c r="B6" s="62"/>
      <c r="C6" s="65" t="s">
        <v>323</v>
      </c>
      <c r="D6" s="43" t="s">
        <v>59</v>
      </c>
      <c r="E6" s="63"/>
      <c r="I6" s="64"/>
    </row>
    <row r="7" spans="2:10" ht="14.45" x14ac:dyDescent="0.3">
      <c r="B7" s="62"/>
      <c r="C7" s="65"/>
      <c r="D7" s="67"/>
      <c r="E7" s="63"/>
      <c r="I7" s="64"/>
    </row>
    <row r="8" spans="2:10" x14ac:dyDescent="0.25">
      <c r="B8" s="62"/>
      <c r="C8" s="65" t="s">
        <v>324</v>
      </c>
      <c r="D8" s="43" t="s">
        <v>65</v>
      </c>
      <c r="E8" s="63"/>
      <c r="F8" s="63"/>
      <c r="G8" s="63"/>
      <c r="H8" s="63"/>
      <c r="I8" s="64"/>
    </row>
    <row r="9" spans="2:10" ht="14.45" x14ac:dyDescent="0.3">
      <c r="B9" s="62"/>
      <c r="C9" s="68"/>
      <c r="D9" s="63"/>
      <c r="E9" s="63"/>
      <c r="F9" s="63"/>
      <c r="G9" s="63"/>
      <c r="H9" s="63"/>
      <c r="I9" s="64"/>
    </row>
    <row r="10" spans="2:10" ht="14.45" x14ac:dyDescent="0.3">
      <c r="B10" s="62"/>
      <c r="C10" s="65" t="s">
        <v>325</v>
      </c>
      <c r="D10" s="69">
        <v>42980</v>
      </c>
      <c r="E10" s="63"/>
      <c r="F10" s="63"/>
      <c r="G10" s="63"/>
      <c r="H10" s="63"/>
      <c r="I10" s="64"/>
    </row>
    <row r="11" spans="2:10" ht="14.45" x14ac:dyDescent="0.3">
      <c r="B11" s="62"/>
      <c r="C11" s="68"/>
      <c r="D11" s="63"/>
      <c r="E11" s="63"/>
      <c r="I11" s="64"/>
    </row>
    <row r="12" spans="2:10" ht="14.45" x14ac:dyDescent="0.3">
      <c r="B12" s="62"/>
      <c r="C12" s="65" t="s">
        <v>326</v>
      </c>
      <c r="D12" s="43" t="s">
        <v>257</v>
      </c>
      <c r="E12" s="63"/>
      <c r="I12" s="64"/>
    </row>
    <row r="13" spans="2:10" ht="14.45" x14ac:dyDescent="0.3">
      <c r="B13" s="62"/>
      <c r="C13" s="65"/>
      <c r="D13" s="76"/>
      <c r="E13" s="63"/>
      <c r="I13" s="64"/>
    </row>
    <row r="14" spans="2:10" ht="14.45" x14ac:dyDescent="0.3">
      <c r="B14" s="62"/>
      <c r="C14" s="65" t="s">
        <v>327</v>
      </c>
      <c r="D14" s="43" t="s">
        <v>104</v>
      </c>
      <c r="E14" s="63"/>
      <c r="I14" s="64"/>
    </row>
    <row r="15" spans="2:10" thickBot="1" x14ac:dyDescent="0.35">
      <c r="B15" s="70"/>
      <c r="C15" s="71"/>
      <c r="D15" s="71"/>
      <c r="E15" s="71"/>
      <c r="F15" s="71"/>
      <c r="G15" s="71"/>
      <c r="H15" s="71"/>
      <c r="I15" s="72"/>
    </row>
    <row r="16" spans="2:10" thickBot="1" x14ac:dyDescent="0.35"/>
    <row r="17" spans="2:9" ht="20.45" thickBot="1" x14ac:dyDescent="0.35">
      <c r="B17" s="108" t="s">
        <v>328</v>
      </c>
      <c r="C17" s="109"/>
      <c r="D17" s="109"/>
      <c r="E17" s="109"/>
      <c r="F17" s="109"/>
      <c r="G17" s="109"/>
      <c r="H17" s="109"/>
      <c r="I17" s="110"/>
    </row>
    <row r="18" spans="2:9" ht="14.45" x14ac:dyDescent="0.3">
      <c r="B18" s="62"/>
      <c r="C18" s="63"/>
      <c r="D18" s="63"/>
      <c r="E18" s="63"/>
      <c r="G18" s="63"/>
      <c r="H18" s="63"/>
      <c r="I18" s="64"/>
    </row>
    <row r="19" spans="2:9" ht="14.45" x14ac:dyDescent="0.3">
      <c r="B19" s="73" t="s">
        <v>329</v>
      </c>
      <c r="C19" s="65"/>
      <c r="D19" s="43" t="s">
        <v>46</v>
      </c>
      <c r="E19" s="63"/>
      <c r="F19" s="63"/>
      <c r="G19" s="63"/>
      <c r="H19" s="63"/>
      <c r="I19" s="64"/>
    </row>
    <row r="20" spans="2:9" x14ac:dyDescent="0.25">
      <c r="B20" s="73" t="s">
        <v>330</v>
      </c>
      <c r="C20" s="65"/>
      <c r="D20" s="43" t="s">
        <v>45</v>
      </c>
      <c r="E20" s="63"/>
      <c r="F20" s="74" t="s">
        <v>331</v>
      </c>
      <c r="G20" s="63"/>
      <c r="H20" s="63"/>
      <c r="I20" s="64"/>
    </row>
    <row r="21" spans="2:9" ht="14.45" x14ac:dyDescent="0.3">
      <c r="B21" s="73"/>
      <c r="D21" s="44"/>
      <c r="E21" s="63"/>
      <c r="F21" s="114"/>
      <c r="G21" s="115"/>
      <c r="H21" s="116"/>
      <c r="I21" s="64"/>
    </row>
    <row r="22" spans="2:9" x14ac:dyDescent="0.25">
      <c r="B22" s="73" t="s">
        <v>332</v>
      </c>
      <c r="C22" s="65"/>
      <c r="D22" s="43" t="s">
        <v>59</v>
      </c>
      <c r="E22" s="63"/>
      <c r="F22" s="74" t="s">
        <v>333</v>
      </c>
      <c r="G22" s="63"/>
      <c r="H22" s="63"/>
      <c r="I22" s="64"/>
    </row>
    <row r="23" spans="2:9" x14ac:dyDescent="0.25">
      <c r="B23" s="73" t="s">
        <v>334</v>
      </c>
      <c r="C23" s="65"/>
      <c r="D23" s="43" t="s">
        <v>116</v>
      </c>
      <c r="E23" s="63"/>
      <c r="F23" s="65" t="s">
        <v>335</v>
      </c>
      <c r="G23" s="63"/>
      <c r="H23" s="66" t="s">
        <v>261</v>
      </c>
      <c r="I23" s="64"/>
    </row>
    <row r="24" spans="2:9" thickBot="1" x14ac:dyDescent="0.35">
      <c r="B24" s="70"/>
      <c r="C24" s="71"/>
      <c r="D24" s="71"/>
      <c r="E24" s="71"/>
      <c r="F24" s="71"/>
      <c r="G24" s="71"/>
      <c r="H24" s="71"/>
      <c r="I24" s="72"/>
    </row>
    <row r="25" spans="2:9" thickBot="1" x14ac:dyDescent="0.35"/>
    <row r="26" spans="2:9" ht="20.25" thickBot="1" x14ac:dyDescent="0.3">
      <c r="B26" s="108" t="s">
        <v>336</v>
      </c>
      <c r="C26" s="109"/>
      <c r="D26" s="109"/>
      <c r="E26" s="109"/>
      <c r="F26" s="109"/>
      <c r="G26" s="109"/>
      <c r="H26" s="109"/>
      <c r="I26" s="110"/>
    </row>
    <row r="27" spans="2:9" x14ac:dyDescent="0.25">
      <c r="B27" s="62"/>
      <c r="C27" s="63"/>
      <c r="D27" s="63"/>
      <c r="E27" s="63"/>
      <c r="F27" s="74" t="s">
        <v>337</v>
      </c>
      <c r="G27" s="63"/>
      <c r="H27" s="63"/>
      <c r="I27" s="64"/>
    </row>
    <row r="28" spans="2:9" x14ac:dyDescent="0.25">
      <c r="B28" s="73" t="s">
        <v>338</v>
      </c>
      <c r="C28" s="65"/>
      <c r="D28" s="43" t="s">
        <v>87</v>
      </c>
      <c r="E28" s="63"/>
      <c r="F28" s="114"/>
      <c r="G28" s="115"/>
      <c r="H28" s="116"/>
      <c r="I28" s="64"/>
    </row>
    <row r="29" spans="2:9" x14ac:dyDescent="0.25">
      <c r="B29" s="73"/>
      <c r="C29" s="65"/>
      <c r="D29" s="67"/>
      <c r="E29" s="63"/>
      <c r="F29" s="74"/>
      <c r="G29" s="63"/>
      <c r="H29" s="63"/>
      <c r="I29" s="64"/>
    </row>
    <row r="30" spans="2:9" x14ac:dyDescent="0.25">
      <c r="B30" s="73" t="s">
        <v>339</v>
      </c>
      <c r="C30" s="65"/>
      <c r="D30" s="63"/>
      <c r="E30" s="63"/>
      <c r="F30" s="63"/>
      <c r="G30" s="63"/>
      <c r="H30" s="63"/>
      <c r="I30" s="64"/>
    </row>
    <row r="31" spans="2:9" x14ac:dyDescent="0.25">
      <c r="B31" s="73"/>
      <c r="C31" s="65"/>
      <c r="D31" s="63"/>
      <c r="E31" s="63"/>
      <c r="F31" s="63"/>
      <c r="G31" s="63"/>
      <c r="H31" s="63"/>
      <c r="I31" s="64"/>
    </row>
    <row r="32" spans="2:9" x14ac:dyDescent="0.25">
      <c r="B32" s="73"/>
      <c r="C32" s="99" t="s">
        <v>255</v>
      </c>
      <c r="D32" s="100"/>
      <c r="E32" s="100"/>
      <c r="F32" s="100"/>
      <c r="G32" s="100"/>
      <c r="H32" s="101"/>
      <c r="I32" s="64"/>
    </row>
    <row r="33" spans="2:9" x14ac:dyDescent="0.25">
      <c r="B33" s="73"/>
      <c r="C33" s="102"/>
      <c r="D33" s="103"/>
      <c r="E33" s="103"/>
      <c r="F33" s="103"/>
      <c r="G33" s="103"/>
      <c r="H33" s="104"/>
      <c r="I33" s="64"/>
    </row>
    <row r="34" spans="2:9" x14ac:dyDescent="0.25">
      <c r="B34" s="73"/>
      <c r="C34" s="102"/>
      <c r="D34" s="103"/>
      <c r="E34" s="103"/>
      <c r="F34" s="103"/>
      <c r="G34" s="103"/>
      <c r="H34" s="104"/>
      <c r="I34" s="64"/>
    </row>
    <row r="35" spans="2:9" x14ac:dyDescent="0.25">
      <c r="B35" s="73"/>
      <c r="C35" s="102"/>
      <c r="D35" s="103"/>
      <c r="E35" s="103"/>
      <c r="F35" s="103"/>
      <c r="G35" s="103"/>
      <c r="H35" s="104"/>
      <c r="I35" s="64"/>
    </row>
    <row r="36" spans="2:9" x14ac:dyDescent="0.25">
      <c r="B36" s="73"/>
      <c r="C36" s="102"/>
      <c r="D36" s="103"/>
      <c r="E36" s="103"/>
      <c r="F36" s="103"/>
      <c r="G36" s="103"/>
      <c r="H36" s="104"/>
      <c r="I36" s="64"/>
    </row>
    <row r="37" spans="2:9" x14ac:dyDescent="0.25">
      <c r="B37" s="73"/>
      <c r="C37" s="105"/>
      <c r="D37" s="106"/>
      <c r="E37" s="106"/>
      <c r="F37" s="106"/>
      <c r="G37" s="106"/>
      <c r="H37" s="107"/>
      <c r="I37" s="64"/>
    </row>
    <row r="38" spans="2:9" ht="15.75" thickBot="1" x14ac:dyDescent="0.3">
      <c r="B38" s="75"/>
      <c r="C38" s="71"/>
      <c r="D38" s="71"/>
      <c r="E38" s="71"/>
      <c r="F38" s="71"/>
      <c r="G38" s="71"/>
      <c r="H38" s="71"/>
      <c r="I38" s="72"/>
    </row>
    <row r="39" spans="2:9" ht="15.75" thickBot="1" x14ac:dyDescent="0.3"/>
    <row r="40" spans="2:9" ht="20.25" thickBot="1" x14ac:dyDescent="0.3">
      <c r="B40" s="108" t="s">
        <v>340</v>
      </c>
      <c r="C40" s="109"/>
      <c r="D40" s="109"/>
      <c r="E40" s="109"/>
      <c r="F40" s="109"/>
      <c r="G40" s="109"/>
      <c r="H40" s="109"/>
      <c r="I40" s="110"/>
    </row>
    <row r="41" spans="2:9" x14ac:dyDescent="0.25">
      <c r="B41" s="62"/>
      <c r="C41" s="63"/>
      <c r="D41" s="63"/>
      <c r="E41" s="63"/>
      <c r="F41" s="74"/>
      <c r="G41" s="63"/>
      <c r="H41" s="63"/>
      <c r="I41" s="64"/>
    </row>
    <row r="42" spans="2:9" x14ac:dyDescent="0.25">
      <c r="B42" s="73" t="s">
        <v>341</v>
      </c>
      <c r="C42" s="65"/>
      <c r="D42" s="82">
        <v>43071</v>
      </c>
      <c r="E42" s="63"/>
      <c r="F42" s="63"/>
      <c r="G42" s="63"/>
      <c r="H42" s="63"/>
      <c r="I42" s="64"/>
    </row>
    <row r="43" spans="2:9" x14ac:dyDescent="0.25">
      <c r="B43" s="73"/>
      <c r="C43" s="65"/>
      <c r="D43" s="76"/>
      <c r="E43" s="63"/>
      <c r="F43" s="63"/>
      <c r="G43" s="63"/>
      <c r="H43" s="63"/>
      <c r="I43" s="64"/>
    </row>
    <row r="44" spans="2:9" x14ac:dyDescent="0.25">
      <c r="B44" s="73" t="s">
        <v>342</v>
      </c>
      <c r="C44" s="65"/>
      <c r="D44" s="43" t="s">
        <v>35</v>
      </c>
      <c r="E44" s="63"/>
      <c r="I44" s="64"/>
    </row>
    <row r="45" spans="2:9" x14ac:dyDescent="0.25">
      <c r="B45" s="73"/>
      <c r="C45" s="65"/>
      <c r="D45" s="67"/>
      <c r="E45" s="63"/>
      <c r="F45" s="74"/>
      <c r="G45" s="63"/>
      <c r="H45" s="63"/>
      <c r="I45" s="64"/>
    </row>
    <row r="46" spans="2:9" x14ac:dyDescent="0.25">
      <c r="B46" s="73" t="s">
        <v>343</v>
      </c>
      <c r="C46" s="65"/>
      <c r="D46" s="76" t="s">
        <v>344</v>
      </c>
      <c r="E46" s="63"/>
      <c r="F46" s="63"/>
      <c r="G46" s="63"/>
      <c r="H46" s="63"/>
      <c r="I46" s="64"/>
    </row>
    <row r="47" spans="2:9" x14ac:dyDescent="0.25">
      <c r="B47" s="73"/>
      <c r="C47" s="65"/>
      <c r="D47" s="76"/>
      <c r="E47" s="63"/>
      <c r="F47" s="63"/>
      <c r="G47" s="63"/>
      <c r="H47" s="63"/>
      <c r="I47" s="64"/>
    </row>
    <row r="48" spans="2:9" x14ac:dyDescent="0.25">
      <c r="B48" s="73" t="s">
        <v>345</v>
      </c>
      <c r="C48" s="65"/>
      <c r="D48" s="63"/>
      <c r="E48" s="63"/>
      <c r="F48" s="63"/>
      <c r="G48" s="63"/>
      <c r="H48" s="63"/>
      <c r="I48" s="64"/>
    </row>
    <row r="49" spans="2:9" x14ac:dyDescent="0.25">
      <c r="B49" s="62"/>
      <c r="C49" s="63"/>
      <c r="D49" s="63"/>
      <c r="E49" s="63"/>
      <c r="F49" s="63"/>
      <c r="G49" s="63"/>
      <c r="H49" s="63"/>
      <c r="I49" s="64"/>
    </row>
    <row r="50" spans="2:9" x14ac:dyDescent="0.25">
      <c r="B50" s="62"/>
      <c r="C50" s="99"/>
      <c r="D50" s="100"/>
      <c r="E50" s="100"/>
      <c r="F50" s="100"/>
      <c r="G50" s="100"/>
      <c r="H50" s="101"/>
      <c r="I50" s="64"/>
    </row>
    <row r="51" spans="2:9" x14ac:dyDescent="0.25">
      <c r="B51" s="62"/>
      <c r="C51" s="102"/>
      <c r="D51" s="103"/>
      <c r="E51" s="103"/>
      <c r="F51" s="103"/>
      <c r="G51" s="103"/>
      <c r="H51" s="104"/>
      <c r="I51" s="64"/>
    </row>
    <row r="52" spans="2:9" x14ac:dyDescent="0.25">
      <c r="B52" s="62"/>
      <c r="C52" s="102"/>
      <c r="D52" s="103"/>
      <c r="E52" s="103"/>
      <c r="F52" s="103"/>
      <c r="G52" s="103"/>
      <c r="H52" s="104"/>
      <c r="I52" s="64"/>
    </row>
    <row r="53" spans="2:9" x14ac:dyDescent="0.25">
      <c r="B53" s="62"/>
      <c r="C53" s="102"/>
      <c r="D53" s="103"/>
      <c r="E53" s="103"/>
      <c r="F53" s="103"/>
      <c r="G53" s="103"/>
      <c r="H53" s="104"/>
      <c r="I53" s="64"/>
    </row>
    <row r="54" spans="2:9" x14ac:dyDescent="0.25">
      <c r="B54" s="62"/>
      <c r="C54" s="102"/>
      <c r="D54" s="103"/>
      <c r="E54" s="103"/>
      <c r="F54" s="103"/>
      <c r="G54" s="103"/>
      <c r="H54" s="104"/>
      <c r="I54" s="64"/>
    </row>
    <row r="55" spans="2:9" x14ac:dyDescent="0.25">
      <c r="B55" s="62"/>
      <c r="C55" s="105"/>
      <c r="D55" s="106"/>
      <c r="E55" s="106"/>
      <c r="F55" s="106"/>
      <c r="G55" s="106"/>
      <c r="H55" s="107"/>
      <c r="I55" s="64"/>
    </row>
    <row r="56" spans="2:9" ht="7.9" customHeight="1" thickBot="1" x14ac:dyDescent="0.3">
      <c r="B56" s="62"/>
      <c r="C56" s="65"/>
      <c r="D56" s="63"/>
      <c r="E56" s="63"/>
      <c r="F56" s="63"/>
      <c r="G56" s="63"/>
      <c r="H56" s="63"/>
      <c r="I56" s="64"/>
    </row>
    <row r="57" spans="2:9" ht="7.9" customHeight="1" x14ac:dyDescent="0.25">
      <c r="B57" s="77"/>
      <c r="C57" s="78"/>
      <c r="D57" s="78"/>
      <c r="E57" s="78"/>
      <c r="F57" s="78"/>
      <c r="G57" s="78"/>
      <c r="H57" s="78"/>
      <c r="I57" s="79"/>
    </row>
    <row r="58" spans="2:9" x14ac:dyDescent="0.25">
      <c r="B58" s="73" t="s">
        <v>346</v>
      </c>
      <c r="C58" s="68"/>
      <c r="D58" s="84">
        <v>43155</v>
      </c>
      <c r="E58" s="80"/>
      <c r="F58" s="80"/>
      <c r="G58" s="80"/>
      <c r="H58" s="80"/>
      <c r="I58" s="81"/>
    </row>
    <row r="59" spans="2:9" ht="9.6" customHeight="1" thickBot="1" x14ac:dyDescent="0.3">
      <c r="B59" s="70"/>
      <c r="C59" s="71"/>
      <c r="D59" s="71"/>
      <c r="E59" s="71"/>
      <c r="F59" s="71"/>
      <c r="G59" s="71"/>
      <c r="H59" s="71"/>
      <c r="I59" s="72"/>
    </row>
  </sheetData>
  <mergeCells count="9">
    <mergeCell ref="C32:H37"/>
    <mergeCell ref="B40:I40"/>
    <mergeCell ref="C50:H55"/>
    <mergeCell ref="B2:I2"/>
    <mergeCell ref="F4:H4"/>
    <mergeCell ref="B17:I17"/>
    <mergeCell ref="F21:H21"/>
    <mergeCell ref="B26:I26"/>
    <mergeCell ref="F28:H28"/>
  </mergeCells>
  <printOptions horizontalCentered="1" verticalCentered="1"/>
  <pageMargins left="0.23622047244094491" right="0.23622047244094491" top="1.1417322834645669" bottom="0.74803149606299213" header="0.31496062992125984" footer="0.31496062992125984"/>
  <pageSetup paperSize="9" scale="82" orientation="portrait" r:id="rId1"/>
  <headerFooter>
    <oddHeader xml:space="preserve">&amp;L&amp;8      &amp;G&amp;C&amp;20
FICHE RECLAMATION&amp;R
</oddHeader>
    <oddFooter>&amp;CFait par Amine ZEMRANI le &amp;D&amp;RPage 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44</xdr:row>
                    <xdr:rowOff>85725</xdr:rowOff>
                  </from>
                  <to>
                    <xdr:col>1</xdr:col>
                    <xdr:colOff>38100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Check Box 2">
              <controlPr defaultSize="0" autoFill="0" autoLine="0" autoPict="0">
                <anchor moveWithCells="1">
                  <from>
                    <xdr:col>1</xdr:col>
                    <xdr:colOff>104775</xdr:colOff>
                    <xdr:row>44</xdr:row>
                    <xdr:rowOff>85725</xdr:rowOff>
                  </from>
                  <to>
                    <xdr:col>2</xdr:col>
                    <xdr:colOff>0</xdr:colOff>
                    <xdr:row>46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7" name="Check Box 3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85725</xdr:rowOff>
                  </from>
                  <to>
                    <xdr:col>2</xdr:col>
                    <xdr:colOff>304800</xdr:colOff>
                    <xdr:row>45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8" name="Check Box 4">
              <controlPr defaultSize="0" autoFill="0" autoLine="0" autoPict="0">
                <anchor moveWithCells="1">
                  <from>
                    <xdr:col>2</xdr:col>
                    <xdr:colOff>933450</xdr:colOff>
                    <xdr:row>43</xdr:row>
                    <xdr:rowOff>85725</xdr:rowOff>
                  </from>
                  <to>
                    <xdr:col>2</xdr:col>
                    <xdr:colOff>1238250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9" name="Check Box 5">
              <controlPr defaultSize="0" autoFill="0" autoLine="0" autoPict="0">
                <anchor moveWithCells="1">
                  <from>
                    <xdr:col>2</xdr:col>
                    <xdr:colOff>0</xdr:colOff>
                    <xdr:row>43</xdr:row>
                    <xdr:rowOff>85725</xdr:rowOff>
                  </from>
                  <to>
                    <xdr:col>2</xdr:col>
                    <xdr:colOff>304800</xdr:colOff>
                    <xdr:row>45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4" r:id="rId10" name="Check Box 6">
              <controlPr defaultSize="0" autoFill="0" autoLine="0" autoPict="0">
                <anchor moveWithCells="1">
                  <from>
                    <xdr:col>2</xdr:col>
                    <xdr:colOff>933450</xdr:colOff>
                    <xdr:row>43</xdr:row>
                    <xdr:rowOff>85725</xdr:rowOff>
                  </from>
                  <to>
                    <xdr:col>2</xdr:col>
                    <xdr:colOff>1238250</xdr:colOff>
                    <xdr:row>45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11" name="Check Box 3">
              <controlPr defaultSize="0" autoFill="0" autoLine="0" autoPict="0">
                <anchor moveWithCells="1">
                  <from>
                    <xdr:col>3</xdr:col>
                    <xdr:colOff>0</xdr:colOff>
                    <xdr:row>44</xdr:row>
                    <xdr:rowOff>85725</xdr:rowOff>
                  </from>
                  <to>
                    <xdr:col>3</xdr:col>
                    <xdr:colOff>304800</xdr:colOff>
                    <xdr:row>46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12" name="Check Box 4">
              <controlPr defaultSize="0" autoFill="0" autoLine="0" autoPict="0">
                <anchor moveWithCells="1">
                  <from>
                    <xdr:col>3</xdr:col>
                    <xdr:colOff>933450</xdr:colOff>
                    <xdr:row>44</xdr:row>
                    <xdr:rowOff>85725</xdr:rowOff>
                  </from>
                  <to>
                    <xdr:col>3</xdr:col>
                    <xdr:colOff>1238250</xdr:colOff>
                    <xdr:row>46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D135"/>
  <sheetViews>
    <sheetView zoomScale="90" zoomScaleNormal="90" workbookViewId="0">
      <selection activeCell="E26" sqref="E26"/>
    </sheetView>
  </sheetViews>
  <sheetFormatPr baseColWidth="10" defaultColWidth="11.5703125" defaultRowHeight="15" x14ac:dyDescent="0.25"/>
  <cols>
    <col min="1" max="1" width="20.7109375" style="41" customWidth="1"/>
    <col min="2" max="2" width="14.140625" style="41" customWidth="1"/>
    <col min="3" max="3" width="24.7109375" style="41" customWidth="1"/>
    <col min="4" max="4" width="16.28515625" style="41" bestFit="1" customWidth="1"/>
    <col min="5" max="5" width="24.140625" style="41" bestFit="1" customWidth="1"/>
    <col min="6" max="6" width="26.7109375" style="41" customWidth="1"/>
    <col min="7" max="7" width="24.140625" style="41" customWidth="1"/>
    <col min="8" max="8" width="23.5703125" style="41" customWidth="1"/>
    <col min="9" max="9" width="20.5703125" style="41" bestFit="1" customWidth="1"/>
    <col min="10" max="13" width="3.28515625" style="41" customWidth="1"/>
    <col min="14" max="14" width="12.140625" style="41" bestFit="1" customWidth="1"/>
    <col min="15" max="18" width="11.5703125" style="41"/>
    <col min="19" max="19" width="21.7109375" style="41" bestFit="1" customWidth="1"/>
    <col min="20" max="22" width="11.5703125" style="41"/>
    <col min="23" max="23" width="19" style="41" customWidth="1"/>
    <col min="24" max="25" width="11.5703125" style="41"/>
    <col min="26" max="26" width="20.42578125" style="41" bestFit="1" customWidth="1"/>
    <col min="27" max="16384" width="11.5703125" style="41"/>
  </cols>
  <sheetData>
    <row r="1" spans="1:30" x14ac:dyDescent="0.25">
      <c r="A1" s="39" t="s">
        <v>23</v>
      </c>
      <c r="B1" s="39" t="s">
        <v>24</v>
      </c>
      <c r="C1" s="39" t="s">
        <v>45</v>
      </c>
      <c r="D1" s="39" t="s">
        <v>215</v>
      </c>
      <c r="E1" s="39" t="s">
        <v>151</v>
      </c>
      <c r="F1" s="39" t="s">
        <v>309</v>
      </c>
      <c r="G1" s="39" t="s">
        <v>143</v>
      </c>
      <c r="H1" s="40" t="s">
        <v>347</v>
      </c>
      <c r="I1" s="39" t="s">
        <v>348</v>
      </c>
      <c r="N1" s="39" t="s">
        <v>45</v>
      </c>
      <c r="O1" s="39" t="s">
        <v>215</v>
      </c>
      <c r="P1" s="39" t="s">
        <v>151</v>
      </c>
      <c r="Q1" s="39" t="s">
        <v>309</v>
      </c>
      <c r="R1" s="39" t="s">
        <v>143</v>
      </c>
      <c r="S1" s="39" t="s">
        <v>347</v>
      </c>
      <c r="U1" s="18"/>
      <c r="V1" s="18"/>
      <c r="W1" s="39" t="s">
        <v>46</v>
      </c>
      <c r="X1" s="39" t="s">
        <v>86</v>
      </c>
      <c r="Y1" s="39" t="s">
        <v>308</v>
      </c>
      <c r="Z1" s="39" t="s">
        <v>229</v>
      </c>
      <c r="AA1" s="39" t="s">
        <v>216</v>
      </c>
      <c r="AB1" s="42" t="s">
        <v>349</v>
      </c>
      <c r="AC1" s="18"/>
      <c r="AD1" s="18"/>
    </row>
    <row r="2" spans="1:30" s="44" customFormat="1" ht="14.45" x14ac:dyDescent="0.3">
      <c r="A2" s="43" t="s">
        <v>45</v>
      </c>
      <c r="B2" s="43" t="s">
        <v>229</v>
      </c>
      <c r="C2" s="43" t="s">
        <v>46</v>
      </c>
      <c r="D2" s="43" t="s">
        <v>229</v>
      </c>
      <c r="E2" s="43" t="s">
        <v>86</v>
      </c>
      <c r="F2" s="43" t="s">
        <v>86</v>
      </c>
      <c r="G2" s="43" t="s">
        <v>86</v>
      </c>
      <c r="H2" s="43" t="s">
        <v>216</v>
      </c>
      <c r="I2" s="43" t="s">
        <v>350</v>
      </c>
      <c r="N2" s="45" t="s">
        <v>46</v>
      </c>
      <c r="O2" s="46" t="s">
        <v>229</v>
      </c>
      <c r="P2" s="46" t="s">
        <v>86</v>
      </c>
      <c r="Q2" s="46" t="s">
        <v>86</v>
      </c>
      <c r="R2" s="46" t="s">
        <v>86</v>
      </c>
      <c r="S2" s="46" t="s">
        <v>216</v>
      </c>
      <c r="U2" s="47"/>
      <c r="V2" s="47"/>
      <c r="W2" s="48" t="s">
        <v>45</v>
      </c>
      <c r="X2" s="43" t="s">
        <v>45</v>
      </c>
      <c r="Y2" s="43" t="s">
        <v>45</v>
      </c>
      <c r="Z2" s="43" t="s">
        <v>215</v>
      </c>
      <c r="AA2" s="43" t="s">
        <v>347</v>
      </c>
      <c r="AC2" s="47"/>
      <c r="AD2" s="47"/>
    </row>
    <row r="3" spans="1:30" s="44" customFormat="1" ht="14.45" x14ac:dyDescent="0.3">
      <c r="A3" s="43" t="s">
        <v>215</v>
      </c>
      <c r="B3" s="43" t="s">
        <v>86</v>
      </c>
      <c r="C3" s="43" t="s">
        <v>86</v>
      </c>
      <c r="E3" s="43" t="s">
        <v>308</v>
      </c>
      <c r="F3" s="43" t="s">
        <v>308</v>
      </c>
      <c r="G3" s="43" t="s">
        <v>308</v>
      </c>
      <c r="I3" s="43" t="s">
        <v>351</v>
      </c>
      <c r="N3" s="46" t="s">
        <v>86</v>
      </c>
      <c r="P3" s="44" t="s">
        <v>308</v>
      </c>
      <c r="Q3" s="44" t="s">
        <v>308</v>
      </c>
      <c r="R3" s="44" t="s">
        <v>308</v>
      </c>
      <c r="U3" s="18"/>
      <c r="V3" s="18"/>
      <c r="W3" s="18"/>
      <c r="X3" s="43" t="s">
        <v>151</v>
      </c>
      <c r="Y3" s="43" t="s">
        <v>151</v>
      </c>
      <c r="Z3" s="18"/>
      <c r="AA3" s="18"/>
      <c r="AC3" s="18"/>
      <c r="AD3" s="18"/>
    </row>
    <row r="4" spans="1:30" s="44" customFormat="1" x14ac:dyDescent="0.25">
      <c r="A4" s="49" t="s">
        <v>151</v>
      </c>
      <c r="B4" s="49" t="s">
        <v>46</v>
      </c>
      <c r="C4" s="43" t="s">
        <v>308</v>
      </c>
      <c r="I4" s="49" t="s">
        <v>248</v>
      </c>
      <c r="N4" s="46" t="s">
        <v>308</v>
      </c>
      <c r="U4" s="18"/>
      <c r="V4" s="18"/>
      <c r="W4" s="42" t="s">
        <v>352</v>
      </c>
      <c r="X4" s="43" t="s">
        <v>309</v>
      </c>
      <c r="Y4" s="43" t="s">
        <v>309</v>
      </c>
      <c r="Z4" s="42" t="s">
        <v>353</v>
      </c>
      <c r="AA4" s="42" t="s">
        <v>354</v>
      </c>
      <c r="AC4" s="18"/>
      <c r="AD4" s="18"/>
    </row>
    <row r="5" spans="1:30" s="44" customFormat="1" ht="14.45" x14ac:dyDescent="0.3">
      <c r="A5" s="43" t="s">
        <v>309</v>
      </c>
      <c r="B5" s="43" t="s">
        <v>216</v>
      </c>
      <c r="C5" s="39" t="s">
        <v>355</v>
      </c>
      <c r="D5" s="39" t="s">
        <v>355</v>
      </c>
      <c r="E5" s="39" t="s">
        <v>355</v>
      </c>
      <c r="F5" s="39" t="s">
        <v>355</v>
      </c>
      <c r="G5" s="39" t="s">
        <v>355</v>
      </c>
      <c r="H5" s="39" t="s">
        <v>355</v>
      </c>
      <c r="I5" s="43" t="s">
        <v>356</v>
      </c>
      <c r="U5" s="18"/>
      <c r="V5" s="18"/>
      <c r="X5" s="43" t="s">
        <v>143</v>
      </c>
      <c r="Y5" s="43" t="s">
        <v>143</v>
      </c>
      <c r="AC5" s="18"/>
      <c r="AD5" s="18"/>
    </row>
    <row r="6" spans="1:30" s="44" customFormat="1" x14ac:dyDescent="0.25">
      <c r="A6" s="43" t="s">
        <v>143</v>
      </c>
      <c r="B6" s="50" t="s">
        <v>308</v>
      </c>
      <c r="C6" s="43" t="s">
        <v>59</v>
      </c>
      <c r="D6" s="43" t="s">
        <v>59</v>
      </c>
      <c r="E6" s="43" t="s">
        <v>59</v>
      </c>
      <c r="F6" s="43" t="s">
        <v>59</v>
      </c>
      <c r="G6" s="43" t="s">
        <v>59</v>
      </c>
      <c r="H6" s="43" t="s">
        <v>59</v>
      </c>
      <c r="I6" s="51" t="s">
        <v>357</v>
      </c>
      <c r="U6" s="18"/>
      <c r="V6" s="18"/>
      <c r="X6" s="42" t="s">
        <v>358</v>
      </c>
      <c r="Y6" s="42" t="s">
        <v>359</v>
      </c>
      <c r="AC6" s="18"/>
      <c r="AD6" s="18"/>
    </row>
    <row r="7" spans="1:30" s="44" customFormat="1" ht="14.45" x14ac:dyDescent="0.3">
      <c r="A7" s="43" t="s">
        <v>347</v>
      </c>
      <c r="C7" s="43" t="s">
        <v>360</v>
      </c>
      <c r="I7" s="51" t="s">
        <v>361</v>
      </c>
      <c r="K7" s="52"/>
      <c r="U7" s="18"/>
      <c r="V7" s="18"/>
      <c r="W7" s="39" t="s">
        <v>362</v>
      </c>
      <c r="X7" s="18"/>
      <c r="Y7" s="18"/>
      <c r="Z7" s="18"/>
      <c r="AA7" s="18"/>
      <c r="AB7" s="18"/>
      <c r="AC7" s="18"/>
      <c r="AD7" s="18"/>
    </row>
    <row r="8" spans="1:30" s="44" customFormat="1" ht="51" x14ac:dyDescent="0.25">
      <c r="B8" s="39" t="s">
        <v>355</v>
      </c>
      <c r="C8" s="39" t="s">
        <v>355</v>
      </c>
      <c r="D8" s="53" t="s">
        <v>363</v>
      </c>
      <c r="E8" s="39" t="s">
        <v>355</v>
      </c>
      <c r="F8" s="39" t="s">
        <v>355</v>
      </c>
      <c r="G8" s="39" t="s">
        <v>355</v>
      </c>
      <c r="H8" s="53" t="s">
        <v>365</v>
      </c>
      <c r="I8" s="43" t="s">
        <v>279</v>
      </c>
      <c r="K8" s="52"/>
      <c r="U8" s="18"/>
      <c r="V8" s="18"/>
      <c r="W8" s="18" t="s">
        <v>45</v>
      </c>
      <c r="X8" s="18"/>
      <c r="Y8" s="18"/>
      <c r="Z8" s="18"/>
      <c r="AA8" s="18"/>
      <c r="AB8" s="18"/>
      <c r="AC8" s="18"/>
      <c r="AD8" s="18"/>
    </row>
    <row r="9" spans="1:30" s="44" customFormat="1" ht="14.45" x14ac:dyDescent="0.3">
      <c r="B9" s="43" t="s">
        <v>59</v>
      </c>
      <c r="C9" s="43" t="s">
        <v>59</v>
      </c>
      <c r="D9" s="55" t="s">
        <v>248</v>
      </c>
      <c r="E9" s="43" t="s">
        <v>59</v>
      </c>
      <c r="F9" s="43" t="s">
        <v>59</v>
      </c>
      <c r="G9" s="43" t="s">
        <v>59</v>
      </c>
      <c r="H9" s="43" t="s">
        <v>350</v>
      </c>
      <c r="I9" s="43" t="s">
        <v>367</v>
      </c>
      <c r="K9" s="52"/>
      <c r="U9" s="18"/>
      <c r="V9" s="18"/>
      <c r="W9" s="18" t="s">
        <v>151</v>
      </c>
      <c r="X9" s="18"/>
      <c r="Y9" s="18"/>
      <c r="Z9" s="18"/>
      <c r="AA9" s="18"/>
      <c r="AB9" s="18"/>
      <c r="AC9" s="18"/>
      <c r="AD9" s="18"/>
    </row>
    <row r="10" spans="1:30" s="44" customFormat="1" ht="14.45" x14ac:dyDescent="0.3">
      <c r="B10" s="43" t="s">
        <v>360</v>
      </c>
      <c r="C10" s="43" t="s">
        <v>360</v>
      </c>
      <c r="D10" s="56" t="s">
        <v>356</v>
      </c>
      <c r="H10" s="43" t="s">
        <v>351</v>
      </c>
      <c r="I10" s="43" t="s">
        <v>366</v>
      </c>
      <c r="K10" s="52"/>
      <c r="U10" s="18"/>
      <c r="V10" s="18"/>
      <c r="W10" s="18" t="s">
        <v>309</v>
      </c>
      <c r="X10" s="18"/>
      <c r="Y10" s="18"/>
      <c r="Z10" s="18"/>
      <c r="AA10" s="18"/>
      <c r="AB10" s="18"/>
      <c r="AC10" s="18"/>
      <c r="AD10" s="18"/>
    </row>
    <row r="11" spans="1:30" s="44" customFormat="1" ht="25.5" x14ac:dyDescent="0.25">
      <c r="C11" s="53" t="s">
        <v>369</v>
      </c>
      <c r="E11" s="54" t="s">
        <v>364</v>
      </c>
      <c r="F11" s="54" t="s">
        <v>364</v>
      </c>
      <c r="G11" s="54" t="s">
        <v>364</v>
      </c>
      <c r="I11" s="43" t="s">
        <v>272</v>
      </c>
      <c r="K11" s="52"/>
      <c r="U11" s="18"/>
      <c r="V11" s="18"/>
      <c r="W11" s="18" t="s">
        <v>143</v>
      </c>
      <c r="X11" s="18"/>
      <c r="Y11" s="18"/>
      <c r="Z11" s="18"/>
      <c r="AA11" s="18"/>
      <c r="AB11" s="18"/>
      <c r="AC11" s="18"/>
      <c r="AD11" s="18"/>
    </row>
    <row r="12" spans="1:30" s="44" customFormat="1" ht="14.45" x14ac:dyDescent="0.3">
      <c r="C12" s="43" t="s">
        <v>371</v>
      </c>
      <c r="E12" s="43" t="s">
        <v>357</v>
      </c>
      <c r="F12" s="44" t="s">
        <v>366</v>
      </c>
      <c r="G12" s="44" t="s">
        <v>366</v>
      </c>
      <c r="I12" s="43" t="s">
        <v>372</v>
      </c>
      <c r="K12"/>
      <c r="U12" s="18"/>
      <c r="V12" s="18"/>
      <c r="W12" s="18" t="s">
        <v>215</v>
      </c>
      <c r="X12" s="18"/>
      <c r="Y12" s="18"/>
      <c r="Z12" s="18"/>
      <c r="AA12" s="18"/>
      <c r="AB12" s="18"/>
      <c r="AC12" s="18"/>
      <c r="AD12" s="18"/>
    </row>
    <row r="13" spans="1:30" s="44" customFormat="1" ht="14.45" x14ac:dyDescent="0.3">
      <c r="C13" s="43" t="s">
        <v>373</v>
      </c>
      <c r="E13" s="43" t="s">
        <v>366</v>
      </c>
      <c r="I13" s="43" t="s">
        <v>374</v>
      </c>
      <c r="U13" s="18"/>
      <c r="V13" s="18"/>
      <c r="W13" s="18" t="s">
        <v>347</v>
      </c>
      <c r="X13" s="18" t="s">
        <v>216</v>
      </c>
      <c r="Y13" s="18"/>
      <c r="Z13" s="18"/>
      <c r="AA13" s="18"/>
      <c r="AB13" s="18"/>
      <c r="AC13" s="18"/>
      <c r="AD13" s="18"/>
    </row>
    <row r="14" spans="1:30" s="44" customFormat="1" ht="38.25" x14ac:dyDescent="0.25">
      <c r="C14" s="43" t="s">
        <v>375</v>
      </c>
      <c r="E14" s="43" t="s">
        <v>376</v>
      </c>
      <c r="F14" s="54" t="s">
        <v>368</v>
      </c>
      <c r="G14" s="54" t="s">
        <v>368</v>
      </c>
      <c r="I14" s="43" t="s">
        <v>378</v>
      </c>
      <c r="U14" s="18"/>
      <c r="V14" s="18"/>
      <c r="W14" s="42" t="s">
        <v>379</v>
      </c>
      <c r="X14" s="18"/>
      <c r="Y14" s="18"/>
      <c r="Z14" s="18"/>
      <c r="AA14" s="18"/>
      <c r="AB14" s="18"/>
      <c r="AC14" s="18"/>
      <c r="AD14" s="18"/>
    </row>
    <row r="15" spans="1:30" s="44" customFormat="1" ht="38.25" x14ac:dyDescent="0.25">
      <c r="C15" s="43" t="s">
        <v>380</v>
      </c>
      <c r="E15" s="54" t="s">
        <v>368</v>
      </c>
      <c r="F15" s="57" t="s">
        <v>370</v>
      </c>
      <c r="G15" s="57" t="s">
        <v>370</v>
      </c>
      <c r="I15" s="43" t="s">
        <v>381</v>
      </c>
      <c r="U15" s="18"/>
      <c r="V15" s="18"/>
      <c r="W15" s="18"/>
      <c r="X15" s="18"/>
      <c r="Y15" s="18"/>
      <c r="Z15" s="18"/>
      <c r="AA15" s="18"/>
      <c r="AB15" s="18"/>
      <c r="AC15" s="18"/>
      <c r="AD15" s="18"/>
    </row>
    <row r="16" spans="1:30" s="44" customFormat="1" ht="14.45" x14ac:dyDescent="0.3">
      <c r="C16" s="43" t="s">
        <v>382</v>
      </c>
      <c r="E16" s="43" t="s">
        <v>367</v>
      </c>
      <c r="F16" s="43" t="s">
        <v>279</v>
      </c>
      <c r="G16" s="43" t="s">
        <v>279</v>
      </c>
      <c r="I16" s="43" t="s">
        <v>383</v>
      </c>
    </row>
    <row r="17" spans="3:9" s="44" customFormat="1" ht="12" customHeight="1" x14ac:dyDescent="0.3">
      <c r="C17" s="43" t="s">
        <v>384</v>
      </c>
      <c r="E17" s="43" t="s">
        <v>385</v>
      </c>
      <c r="F17" s="43" t="s">
        <v>367</v>
      </c>
      <c r="G17" s="43" t="s">
        <v>367</v>
      </c>
      <c r="I17" s="43" t="s">
        <v>386</v>
      </c>
    </row>
    <row r="18" spans="3:9" s="44" customFormat="1" ht="14.45" x14ac:dyDescent="0.3">
      <c r="C18" s="43" t="s">
        <v>387</v>
      </c>
      <c r="E18" s="43" t="s">
        <v>361</v>
      </c>
      <c r="F18" s="43" t="s">
        <v>377</v>
      </c>
      <c r="G18" s="43" t="s">
        <v>377</v>
      </c>
      <c r="I18" s="43" t="s">
        <v>388</v>
      </c>
    </row>
    <row r="19" spans="3:9" s="44" customFormat="1" ht="14.45" x14ac:dyDescent="0.3">
      <c r="C19" s="43" t="s">
        <v>389</v>
      </c>
      <c r="I19" s="43" t="s">
        <v>390</v>
      </c>
    </row>
    <row r="20" spans="3:9" s="44" customFormat="1" ht="14.45" x14ac:dyDescent="0.3">
      <c r="C20" s="43" t="s">
        <v>391</v>
      </c>
      <c r="I20" s="43" t="s">
        <v>370</v>
      </c>
    </row>
    <row r="21" spans="3:9" s="44" customFormat="1" ht="14.45" x14ac:dyDescent="0.3">
      <c r="C21" s="43" t="s">
        <v>392</v>
      </c>
      <c r="E21"/>
      <c r="I21" s="43" t="s">
        <v>377</v>
      </c>
    </row>
    <row r="22" spans="3:9" s="44" customFormat="1" ht="14.45" x14ac:dyDescent="0.3">
      <c r="C22" s="43" t="s">
        <v>393</v>
      </c>
      <c r="E22"/>
      <c r="I22" s="43" t="s">
        <v>394</v>
      </c>
    </row>
    <row r="23" spans="3:9" s="44" customFormat="1" ht="14.45" x14ac:dyDescent="0.3">
      <c r="C23" s="43" t="s">
        <v>395</v>
      </c>
      <c r="E23"/>
      <c r="I23" s="43" t="s">
        <v>396</v>
      </c>
    </row>
    <row r="24" spans="3:9" s="44" customFormat="1" ht="14.45" x14ac:dyDescent="0.3">
      <c r="C24" s="43" t="s">
        <v>397</v>
      </c>
      <c r="I24" s="43" t="s">
        <v>44</v>
      </c>
    </row>
    <row r="25" spans="3:9" s="44" customFormat="1" ht="14.45" x14ac:dyDescent="0.3">
      <c r="C25" s="43" t="s">
        <v>398</v>
      </c>
      <c r="I25" s="43" t="s">
        <v>110</v>
      </c>
    </row>
    <row r="26" spans="3:9" s="44" customFormat="1" ht="14.45" x14ac:dyDescent="0.3">
      <c r="C26" s="43" t="s">
        <v>399</v>
      </c>
      <c r="I26" s="43" t="s">
        <v>192</v>
      </c>
    </row>
    <row r="27" spans="3:9" s="44" customFormat="1" x14ac:dyDescent="0.25">
      <c r="C27" s="43" t="s">
        <v>400</v>
      </c>
      <c r="I27" s="43" t="s">
        <v>401</v>
      </c>
    </row>
    <row r="28" spans="3:9" s="44" customFormat="1" x14ac:dyDescent="0.25">
      <c r="C28" s="43" t="s">
        <v>402</v>
      </c>
      <c r="I28" s="43" t="s">
        <v>403</v>
      </c>
    </row>
    <row r="29" spans="3:9" s="44" customFormat="1" x14ac:dyDescent="0.25">
      <c r="C29" s="43" t="s">
        <v>404</v>
      </c>
      <c r="I29" s="43" t="s">
        <v>380</v>
      </c>
    </row>
    <row r="30" spans="3:9" s="44" customFormat="1" x14ac:dyDescent="0.25">
      <c r="C30" s="43" t="s">
        <v>405</v>
      </c>
      <c r="I30" s="43" t="s">
        <v>382</v>
      </c>
    </row>
    <row r="31" spans="3:9" s="44" customFormat="1" x14ac:dyDescent="0.25">
      <c r="C31" s="43" t="s">
        <v>406</v>
      </c>
      <c r="I31" s="43" t="s">
        <v>384</v>
      </c>
    </row>
    <row r="32" spans="3:9" s="44" customFormat="1" x14ac:dyDescent="0.25">
      <c r="C32" s="43" t="s">
        <v>407</v>
      </c>
      <c r="I32" s="43" t="s">
        <v>387</v>
      </c>
    </row>
    <row r="33" spans="3:9" s="44" customFormat="1" x14ac:dyDescent="0.25">
      <c r="C33" s="43" t="s">
        <v>408</v>
      </c>
      <c r="I33" s="43" t="s">
        <v>389</v>
      </c>
    </row>
    <row r="34" spans="3:9" s="44" customFormat="1" x14ac:dyDescent="0.25">
      <c r="C34" s="43" t="s">
        <v>409</v>
      </c>
      <c r="I34" s="43" t="s">
        <v>391</v>
      </c>
    </row>
    <row r="35" spans="3:9" s="44" customFormat="1" ht="25.5" x14ac:dyDescent="0.25">
      <c r="C35" s="53" t="s">
        <v>410</v>
      </c>
      <c r="I35" s="43" t="s">
        <v>397</v>
      </c>
    </row>
    <row r="36" spans="3:9" s="44" customFormat="1" x14ac:dyDescent="0.25">
      <c r="C36" s="43" t="s">
        <v>394</v>
      </c>
      <c r="I36" s="43" t="s">
        <v>398</v>
      </c>
    </row>
    <row r="37" spans="3:9" s="44" customFormat="1" x14ac:dyDescent="0.25">
      <c r="C37" s="43" t="s">
        <v>396</v>
      </c>
      <c r="I37" s="43" t="s">
        <v>399</v>
      </c>
    </row>
    <row r="38" spans="3:9" s="44" customFormat="1" x14ac:dyDescent="0.25">
      <c r="C38" s="43" t="s">
        <v>44</v>
      </c>
      <c r="I38" s="43" t="s">
        <v>400</v>
      </c>
    </row>
    <row r="39" spans="3:9" s="44" customFormat="1" x14ac:dyDescent="0.25">
      <c r="C39" s="43" t="s">
        <v>110</v>
      </c>
      <c r="I39" s="43" t="s">
        <v>392</v>
      </c>
    </row>
    <row r="40" spans="3:9" s="44" customFormat="1" x14ac:dyDescent="0.25">
      <c r="C40" s="43" t="s">
        <v>192</v>
      </c>
      <c r="I40" s="43" t="s">
        <v>371</v>
      </c>
    </row>
    <row r="41" spans="3:9" s="44" customFormat="1" x14ac:dyDescent="0.25">
      <c r="C41" s="43" t="s">
        <v>401</v>
      </c>
      <c r="I41" s="43" t="s">
        <v>373</v>
      </c>
    </row>
    <row r="42" spans="3:9" x14ac:dyDescent="0.25">
      <c r="C42" s="43" t="s">
        <v>403</v>
      </c>
      <c r="D42" s="44"/>
      <c r="E42" s="44"/>
      <c r="F42" s="44"/>
      <c r="G42" s="44"/>
      <c r="H42" s="44"/>
      <c r="I42" s="43" t="s">
        <v>375</v>
      </c>
    </row>
    <row r="43" spans="3:9" ht="25.5" x14ac:dyDescent="0.25">
      <c r="C43" s="54" t="s">
        <v>364</v>
      </c>
      <c r="D43" s="44"/>
      <c r="E43" s="44"/>
      <c r="F43" s="44"/>
      <c r="G43" s="44"/>
      <c r="H43" s="44"/>
      <c r="I43" s="43" t="s">
        <v>411</v>
      </c>
    </row>
    <row r="44" spans="3:9" x14ac:dyDescent="0.25">
      <c r="C44" s="43" t="s">
        <v>366</v>
      </c>
      <c r="D44" s="44"/>
      <c r="E44" s="44"/>
      <c r="F44" s="44"/>
      <c r="G44" s="44"/>
      <c r="H44" s="44"/>
      <c r="I44"/>
    </row>
    <row r="45" spans="3:9" x14ac:dyDescent="0.25">
      <c r="C45" s="43" t="s">
        <v>376</v>
      </c>
      <c r="I45"/>
    </row>
    <row r="46" spans="3:9" x14ac:dyDescent="0.25">
      <c r="C46" s="43" t="s">
        <v>388</v>
      </c>
    </row>
    <row r="47" spans="3:9" x14ac:dyDescent="0.25">
      <c r="C47" s="43" t="s">
        <v>412</v>
      </c>
      <c r="I47"/>
    </row>
    <row r="48" spans="3:9" x14ac:dyDescent="0.25">
      <c r="C48" s="43" t="s">
        <v>390</v>
      </c>
      <c r="I48"/>
    </row>
    <row r="49" spans="3:9" x14ac:dyDescent="0.25">
      <c r="C49" s="43" t="s">
        <v>381</v>
      </c>
      <c r="I49"/>
    </row>
    <row r="50" spans="3:9" x14ac:dyDescent="0.25">
      <c r="C50" s="43" t="s">
        <v>378</v>
      </c>
    </row>
    <row r="51" spans="3:9" x14ac:dyDescent="0.25">
      <c r="C51" s="43" t="s">
        <v>357</v>
      </c>
    </row>
    <row r="52" spans="3:9" x14ac:dyDescent="0.25">
      <c r="C52" s="43" t="s">
        <v>374</v>
      </c>
    </row>
    <row r="53" spans="3:9" ht="25.5" x14ac:dyDescent="0.25">
      <c r="C53" s="54" t="s">
        <v>368</v>
      </c>
    </row>
    <row r="54" spans="3:9" x14ac:dyDescent="0.25">
      <c r="C54" s="57" t="s">
        <v>413</v>
      </c>
    </row>
    <row r="55" spans="3:9" x14ac:dyDescent="0.25">
      <c r="C55" s="43" t="s">
        <v>414</v>
      </c>
    </row>
    <row r="56" spans="3:9" x14ac:dyDescent="0.25">
      <c r="C56" s="43" t="s">
        <v>367</v>
      </c>
      <c r="I56"/>
    </row>
    <row r="57" spans="3:9" x14ac:dyDescent="0.25">
      <c r="C57" s="43" t="s">
        <v>279</v>
      </c>
      <c r="I57"/>
    </row>
    <row r="58" spans="3:9" x14ac:dyDescent="0.25">
      <c r="C58" s="43" t="s">
        <v>361</v>
      </c>
      <c r="I58"/>
    </row>
    <row r="59" spans="3:9" ht="25.5" x14ac:dyDescent="0.25">
      <c r="C59" s="54" t="s">
        <v>415</v>
      </c>
      <c r="I59"/>
    </row>
    <row r="60" spans="3:9" x14ac:dyDescent="0.25">
      <c r="C60" s="43" t="s">
        <v>416</v>
      </c>
      <c r="I60"/>
    </row>
    <row r="61" spans="3:9" x14ac:dyDescent="0.25">
      <c r="I61"/>
    </row>
    <row r="62" spans="3:9" x14ac:dyDescent="0.25">
      <c r="I62"/>
    </row>
    <row r="63" spans="3:9" x14ac:dyDescent="0.25">
      <c r="I63"/>
    </row>
    <row r="64" spans="3:9" x14ac:dyDescent="0.25">
      <c r="I64"/>
    </row>
    <row r="65" spans="9:9" x14ac:dyDescent="0.25">
      <c r="I65"/>
    </row>
    <row r="66" spans="9:9" x14ac:dyDescent="0.25">
      <c r="I66"/>
    </row>
    <row r="67" spans="9:9" x14ac:dyDescent="0.25">
      <c r="I67"/>
    </row>
    <row r="68" spans="9:9" x14ac:dyDescent="0.25">
      <c r="I68"/>
    </row>
    <row r="69" spans="9:9" x14ac:dyDescent="0.25">
      <c r="I69"/>
    </row>
    <row r="70" spans="9:9" x14ac:dyDescent="0.25">
      <c r="I70"/>
    </row>
    <row r="71" spans="9:9" x14ac:dyDescent="0.25">
      <c r="I71"/>
    </row>
    <row r="72" spans="9:9" x14ac:dyDescent="0.25">
      <c r="I72"/>
    </row>
    <row r="73" spans="9:9" x14ac:dyDescent="0.25">
      <c r="I73"/>
    </row>
    <row r="74" spans="9:9" x14ac:dyDescent="0.25">
      <c r="I74"/>
    </row>
    <row r="75" spans="9:9" x14ac:dyDescent="0.25">
      <c r="I75"/>
    </row>
    <row r="76" spans="9:9" x14ac:dyDescent="0.25">
      <c r="I76"/>
    </row>
    <row r="77" spans="9:9" x14ac:dyDescent="0.25">
      <c r="I77"/>
    </row>
    <row r="78" spans="9:9" x14ac:dyDescent="0.25">
      <c r="I78"/>
    </row>
    <row r="79" spans="9:9" x14ac:dyDescent="0.25">
      <c r="I79"/>
    </row>
    <row r="80" spans="9:9" x14ac:dyDescent="0.25">
      <c r="I80"/>
    </row>
    <row r="81" spans="9:9" x14ac:dyDescent="0.25">
      <c r="I81"/>
    </row>
    <row r="82" spans="9:9" x14ac:dyDescent="0.25">
      <c r="I82"/>
    </row>
    <row r="83" spans="9:9" x14ac:dyDescent="0.25">
      <c r="I83"/>
    </row>
    <row r="84" spans="9:9" x14ac:dyDescent="0.25">
      <c r="I84"/>
    </row>
    <row r="85" spans="9:9" x14ac:dyDescent="0.25">
      <c r="I85"/>
    </row>
    <row r="86" spans="9:9" x14ac:dyDescent="0.25">
      <c r="I86"/>
    </row>
    <row r="87" spans="9:9" x14ac:dyDescent="0.25">
      <c r="I87"/>
    </row>
    <row r="88" spans="9:9" x14ac:dyDescent="0.25">
      <c r="I88"/>
    </row>
    <row r="89" spans="9:9" x14ac:dyDescent="0.25">
      <c r="I89"/>
    </row>
    <row r="90" spans="9:9" x14ac:dyDescent="0.25">
      <c r="I90"/>
    </row>
    <row r="91" spans="9:9" x14ac:dyDescent="0.25">
      <c r="I91"/>
    </row>
    <row r="92" spans="9:9" x14ac:dyDescent="0.25">
      <c r="I92"/>
    </row>
    <row r="93" spans="9:9" x14ac:dyDescent="0.25">
      <c r="I93"/>
    </row>
    <row r="94" spans="9:9" x14ac:dyDescent="0.25">
      <c r="I94"/>
    </row>
    <row r="95" spans="9:9" x14ac:dyDescent="0.25">
      <c r="I95"/>
    </row>
    <row r="96" spans="9:9" x14ac:dyDescent="0.25">
      <c r="I96"/>
    </row>
    <row r="97" spans="9:9" x14ac:dyDescent="0.25">
      <c r="I97"/>
    </row>
    <row r="98" spans="9:9" x14ac:dyDescent="0.25">
      <c r="I98"/>
    </row>
    <row r="99" spans="9:9" x14ac:dyDescent="0.25">
      <c r="I99"/>
    </row>
    <row r="100" spans="9:9" x14ac:dyDescent="0.25">
      <c r="I100"/>
    </row>
    <row r="101" spans="9:9" x14ac:dyDescent="0.25">
      <c r="I101"/>
    </row>
    <row r="102" spans="9:9" x14ac:dyDescent="0.25">
      <c r="I102"/>
    </row>
    <row r="103" spans="9:9" x14ac:dyDescent="0.25">
      <c r="I103"/>
    </row>
    <row r="104" spans="9:9" x14ac:dyDescent="0.25">
      <c r="I104"/>
    </row>
    <row r="105" spans="9:9" x14ac:dyDescent="0.25">
      <c r="I105"/>
    </row>
    <row r="106" spans="9:9" x14ac:dyDescent="0.25">
      <c r="I106"/>
    </row>
    <row r="107" spans="9:9" x14ac:dyDescent="0.25">
      <c r="I107"/>
    </row>
    <row r="108" spans="9:9" x14ac:dyDescent="0.25">
      <c r="I108"/>
    </row>
    <row r="109" spans="9:9" x14ac:dyDescent="0.25">
      <c r="I109"/>
    </row>
    <row r="110" spans="9:9" x14ac:dyDescent="0.25">
      <c r="I110"/>
    </row>
    <row r="111" spans="9:9" x14ac:dyDescent="0.25">
      <c r="I111"/>
    </row>
    <row r="112" spans="9:9" x14ac:dyDescent="0.25">
      <c r="I112"/>
    </row>
    <row r="113" spans="9:9" x14ac:dyDescent="0.25">
      <c r="I113"/>
    </row>
    <row r="114" spans="9:9" x14ac:dyDescent="0.25">
      <c r="I114"/>
    </row>
    <row r="115" spans="9:9" x14ac:dyDescent="0.25">
      <c r="I115"/>
    </row>
    <row r="116" spans="9:9" x14ac:dyDescent="0.25">
      <c r="I116"/>
    </row>
    <row r="117" spans="9:9" x14ac:dyDescent="0.25">
      <c r="I117"/>
    </row>
    <row r="118" spans="9:9" x14ac:dyDescent="0.25">
      <c r="I118"/>
    </row>
    <row r="119" spans="9:9" x14ac:dyDescent="0.25">
      <c r="I119"/>
    </row>
    <row r="120" spans="9:9" x14ac:dyDescent="0.25">
      <c r="I120"/>
    </row>
    <row r="121" spans="9:9" x14ac:dyDescent="0.25">
      <c r="I121"/>
    </row>
    <row r="122" spans="9:9" x14ac:dyDescent="0.25">
      <c r="I122"/>
    </row>
    <row r="123" spans="9:9" x14ac:dyDescent="0.25">
      <c r="I123"/>
    </row>
    <row r="124" spans="9:9" x14ac:dyDescent="0.25">
      <c r="I124"/>
    </row>
    <row r="125" spans="9:9" x14ac:dyDescent="0.25">
      <c r="I125"/>
    </row>
    <row r="126" spans="9:9" x14ac:dyDescent="0.25">
      <c r="I126"/>
    </row>
    <row r="127" spans="9:9" x14ac:dyDescent="0.25">
      <c r="I127"/>
    </row>
    <row r="128" spans="9:9" x14ac:dyDescent="0.25">
      <c r="I128"/>
    </row>
    <row r="129" spans="9:9" x14ac:dyDescent="0.25">
      <c r="I129"/>
    </row>
    <row r="130" spans="9:9" x14ac:dyDescent="0.25">
      <c r="I130"/>
    </row>
    <row r="131" spans="9:9" x14ac:dyDescent="0.25">
      <c r="I131"/>
    </row>
    <row r="132" spans="9:9" x14ac:dyDescent="0.25">
      <c r="I132"/>
    </row>
    <row r="133" spans="9:9" x14ac:dyDescent="0.25">
      <c r="I133"/>
    </row>
    <row r="134" spans="9:9" x14ac:dyDescent="0.25">
      <c r="I134"/>
    </row>
    <row r="135" spans="9:9" x14ac:dyDescent="0.25">
      <c r="I13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381"/>
  <sheetViews>
    <sheetView workbookViewId="0">
      <selection activeCell="G18" sqref="G18"/>
    </sheetView>
  </sheetViews>
  <sheetFormatPr baseColWidth="10" defaultColWidth="11.5703125" defaultRowHeight="15" x14ac:dyDescent="0.25"/>
  <cols>
    <col min="1" max="1" width="11.5703125" style="41"/>
    <col min="2" max="2" width="3.85546875" style="41" customWidth="1"/>
    <col min="3" max="3" width="24.5703125" style="41" bestFit="1" customWidth="1"/>
    <col min="4" max="4" width="4" style="41" customWidth="1"/>
    <col min="5" max="5" width="25.5703125" style="41" bestFit="1" customWidth="1"/>
    <col min="6" max="6" width="3.5703125" style="41" customWidth="1"/>
    <col min="7" max="7" width="19.5703125" style="41" bestFit="1" customWidth="1"/>
    <col min="8" max="8" width="3.5703125" style="41" customWidth="1"/>
    <col min="9" max="9" width="17.140625" style="41" customWidth="1"/>
    <col min="10" max="10" width="3.5703125" style="41" customWidth="1"/>
    <col min="11" max="11" width="24.7109375" style="41" customWidth="1"/>
    <col min="12" max="12" width="3.5703125" style="41" customWidth="1"/>
    <col min="13" max="13" width="26.7109375" style="41" bestFit="1" customWidth="1"/>
    <col min="14" max="14" width="3.85546875" style="41" customWidth="1"/>
    <col min="15" max="15" width="16.28515625" style="41" bestFit="1" customWidth="1"/>
    <col min="16" max="16" width="4.28515625" style="41" customWidth="1"/>
    <col min="17" max="17" width="13" style="41" customWidth="1"/>
    <col min="18" max="18" width="5" style="41" customWidth="1"/>
    <col min="19" max="19" width="40.5703125" style="44" bestFit="1" customWidth="1"/>
    <col min="20" max="16384" width="11.5703125" style="41"/>
  </cols>
  <sheetData>
    <row r="1" spans="1:19" x14ac:dyDescent="0.25">
      <c r="A1" s="39" t="s">
        <v>417</v>
      </c>
      <c r="C1" s="39" t="s">
        <v>418</v>
      </c>
      <c r="E1" s="39" t="s">
        <v>419</v>
      </c>
      <c r="G1" s="39" t="s">
        <v>23</v>
      </c>
      <c r="I1" s="39" t="s">
        <v>24</v>
      </c>
      <c r="K1" s="39" t="s">
        <v>348</v>
      </c>
      <c r="M1" s="39" t="s">
        <v>25</v>
      </c>
      <c r="O1" s="39" t="s">
        <v>420</v>
      </c>
      <c r="Q1" s="39" t="s">
        <v>355</v>
      </c>
      <c r="S1" s="39" t="s">
        <v>421</v>
      </c>
    </row>
    <row r="2" spans="1:19" ht="14.45" x14ac:dyDescent="0.3">
      <c r="A2" s="58"/>
      <c r="C2" s="58"/>
      <c r="E2" s="58"/>
      <c r="G2" s="58"/>
      <c r="I2" s="58"/>
      <c r="K2" s="58"/>
      <c r="M2" s="58"/>
      <c r="O2" s="46"/>
      <c r="Q2" s="46"/>
      <c r="S2" s="43" t="s">
        <v>422</v>
      </c>
    </row>
    <row r="3" spans="1:19" s="44" customFormat="1" ht="14.45" x14ac:dyDescent="0.3">
      <c r="A3" s="43" t="s">
        <v>120</v>
      </c>
      <c r="C3" s="43" t="s">
        <v>423</v>
      </c>
      <c r="E3" s="43" t="s">
        <v>104</v>
      </c>
      <c r="G3" s="43" t="s">
        <v>45</v>
      </c>
      <c r="I3" s="43" t="s">
        <v>229</v>
      </c>
      <c r="K3" s="43" t="s">
        <v>350</v>
      </c>
      <c r="M3" s="43" t="s">
        <v>424</v>
      </c>
      <c r="O3" s="43" t="s">
        <v>268</v>
      </c>
      <c r="Q3" s="43" t="s">
        <v>278</v>
      </c>
      <c r="S3" s="43" t="s">
        <v>425</v>
      </c>
    </row>
    <row r="4" spans="1:19" s="44" customFormat="1" x14ac:dyDescent="0.25">
      <c r="A4" s="43" t="s">
        <v>32</v>
      </c>
      <c r="C4" s="43" t="s">
        <v>426</v>
      </c>
      <c r="E4" s="43" t="s">
        <v>264</v>
      </c>
      <c r="G4" s="43" t="s">
        <v>215</v>
      </c>
      <c r="I4" s="43" t="s">
        <v>86</v>
      </c>
      <c r="K4" s="43" t="s">
        <v>351</v>
      </c>
      <c r="M4" s="43" t="s">
        <v>87</v>
      </c>
      <c r="O4" s="43" t="s">
        <v>427</v>
      </c>
      <c r="Q4" s="43" t="s">
        <v>271</v>
      </c>
      <c r="S4" s="43" t="s">
        <v>428</v>
      </c>
    </row>
    <row r="5" spans="1:19" s="44" customFormat="1" ht="14.45" x14ac:dyDescent="0.3">
      <c r="A5" s="43" t="s">
        <v>51</v>
      </c>
      <c r="C5" s="43" t="s">
        <v>280</v>
      </c>
      <c r="E5" s="49" t="s">
        <v>429</v>
      </c>
      <c r="G5" s="49" t="s">
        <v>151</v>
      </c>
      <c r="I5" s="49" t="s">
        <v>46</v>
      </c>
      <c r="K5" s="49" t="s">
        <v>248</v>
      </c>
      <c r="M5" s="49" t="s">
        <v>47</v>
      </c>
      <c r="O5" s="43"/>
      <c r="Q5" s="43"/>
      <c r="S5" s="43" t="s">
        <v>430</v>
      </c>
    </row>
    <row r="6" spans="1:19" s="44" customFormat="1" x14ac:dyDescent="0.25">
      <c r="A6" s="43" t="s">
        <v>65</v>
      </c>
      <c r="C6" s="43" t="s">
        <v>263</v>
      </c>
      <c r="E6" s="43" t="s">
        <v>34</v>
      </c>
      <c r="G6" s="43" t="s">
        <v>309</v>
      </c>
      <c r="I6" s="43" t="s">
        <v>216</v>
      </c>
      <c r="K6" s="43" t="s">
        <v>356</v>
      </c>
      <c r="M6" s="43" t="s">
        <v>61</v>
      </c>
      <c r="O6" s="49"/>
      <c r="Q6" s="49"/>
      <c r="S6" s="43" t="s">
        <v>431</v>
      </c>
    </row>
    <row r="7" spans="1:19" s="44" customFormat="1" x14ac:dyDescent="0.25">
      <c r="A7" s="49" t="s">
        <v>88</v>
      </c>
      <c r="C7" s="49" t="s">
        <v>432</v>
      </c>
      <c r="G7" s="43" t="s">
        <v>143</v>
      </c>
      <c r="I7" s="43" t="s">
        <v>308</v>
      </c>
      <c r="K7" s="43" t="s">
        <v>357</v>
      </c>
      <c r="M7" s="43" t="s">
        <v>73</v>
      </c>
      <c r="S7" s="43" t="s">
        <v>433</v>
      </c>
    </row>
    <row r="8" spans="1:19" s="44" customFormat="1" x14ac:dyDescent="0.25">
      <c r="A8" s="43"/>
      <c r="C8" s="43" t="s">
        <v>434</v>
      </c>
      <c r="G8" s="43" t="s">
        <v>347</v>
      </c>
      <c r="K8" s="43" t="s">
        <v>361</v>
      </c>
      <c r="M8" s="43" t="s">
        <v>117</v>
      </c>
      <c r="N8" s="52"/>
      <c r="O8" s="52"/>
      <c r="P8" s="52"/>
      <c r="Q8" s="52"/>
      <c r="S8" s="43" t="s">
        <v>435</v>
      </c>
    </row>
    <row r="9" spans="1:19" s="44" customFormat="1" x14ac:dyDescent="0.25">
      <c r="C9" s="43" t="s">
        <v>436</v>
      </c>
      <c r="K9" s="43" t="s">
        <v>279</v>
      </c>
      <c r="M9" s="43"/>
      <c r="N9" s="52"/>
      <c r="O9" s="52"/>
      <c r="P9" s="52"/>
      <c r="Q9" s="52"/>
      <c r="S9" s="43" t="s">
        <v>437</v>
      </c>
    </row>
    <row r="10" spans="1:19" s="44" customFormat="1" ht="14.45" x14ac:dyDescent="0.3">
      <c r="C10" s="43" t="s">
        <v>273</v>
      </c>
      <c r="K10" s="43" t="s">
        <v>367</v>
      </c>
      <c r="M10" s="43"/>
      <c r="N10" s="52"/>
      <c r="O10" s="52"/>
      <c r="P10" s="52"/>
      <c r="Q10" s="52"/>
      <c r="S10" s="43" t="s">
        <v>438</v>
      </c>
    </row>
    <row r="11" spans="1:19" s="44" customFormat="1" ht="14.45" x14ac:dyDescent="0.3">
      <c r="C11" s="43" t="s">
        <v>439</v>
      </c>
      <c r="K11" s="43" t="s">
        <v>366</v>
      </c>
      <c r="M11" s="43"/>
      <c r="N11" s="52"/>
      <c r="O11" s="52"/>
      <c r="P11" s="52"/>
      <c r="Q11" s="52"/>
      <c r="S11" s="43" t="s">
        <v>440</v>
      </c>
    </row>
    <row r="12" spans="1:19" s="44" customFormat="1" ht="14.45" x14ac:dyDescent="0.3">
      <c r="C12" s="43" t="s">
        <v>441</v>
      </c>
      <c r="K12" s="43" t="s">
        <v>272</v>
      </c>
      <c r="M12" s="43"/>
      <c r="N12" s="52"/>
      <c r="O12" s="52"/>
      <c r="P12" s="52"/>
      <c r="Q12" s="52"/>
      <c r="S12" s="43" t="s">
        <v>442</v>
      </c>
    </row>
    <row r="13" spans="1:19" s="44" customFormat="1" ht="14.45" x14ac:dyDescent="0.3">
      <c r="C13" s="43" t="s">
        <v>443</v>
      </c>
      <c r="K13" s="43" t="s">
        <v>372</v>
      </c>
      <c r="M13" s="43"/>
      <c r="N13"/>
      <c r="O13"/>
      <c r="P13"/>
      <c r="Q13"/>
      <c r="S13" s="43" t="s">
        <v>444</v>
      </c>
    </row>
    <row r="14" spans="1:19" s="44" customFormat="1" ht="14.45" x14ac:dyDescent="0.3">
      <c r="C14" s="43" t="s">
        <v>445</v>
      </c>
      <c r="K14" s="43" t="s">
        <v>374</v>
      </c>
      <c r="M14" s="43"/>
      <c r="S14" s="43" t="s">
        <v>446</v>
      </c>
    </row>
    <row r="15" spans="1:19" s="44" customFormat="1" ht="14.45" x14ac:dyDescent="0.3">
      <c r="C15" s="43" t="s">
        <v>447</v>
      </c>
      <c r="K15" s="43" t="s">
        <v>378</v>
      </c>
      <c r="S15" s="43" t="s">
        <v>448</v>
      </c>
    </row>
    <row r="16" spans="1:19" s="44" customFormat="1" ht="14.45" x14ac:dyDescent="0.3">
      <c r="C16" s="43" t="s">
        <v>449</v>
      </c>
      <c r="K16" s="43" t="s">
        <v>381</v>
      </c>
      <c r="S16" s="43" t="s">
        <v>450</v>
      </c>
    </row>
    <row r="17" spans="3:21" s="44" customFormat="1" x14ac:dyDescent="0.25">
      <c r="C17" s="43" t="s">
        <v>451</v>
      </c>
      <c r="K17" s="43" t="s">
        <v>383</v>
      </c>
      <c r="S17" s="43" t="s">
        <v>452</v>
      </c>
    </row>
    <row r="18" spans="3:21" s="44" customFormat="1" ht="14.45" x14ac:dyDescent="0.3">
      <c r="C18" s="43" t="s">
        <v>453</v>
      </c>
      <c r="K18" s="43" t="s">
        <v>386</v>
      </c>
      <c r="S18" s="43" t="s">
        <v>454</v>
      </c>
    </row>
    <row r="19" spans="3:21" s="44" customFormat="1" ht="14.45" x14ac:dyDescent="0.3">
      <c r="C19" s="43" t="s">
        <v>455</v>
      </c>
      <c r="K19" s="43" t="s">
        <v>388</v>
      </c>
      <c r="S19" s="43" t="s">
        <v>456</v>
      </c>
    </row>
    <row r="20" spans="3:21" s="44" customFormat="1" ht="14.45" x14ac:dyDescent="0.3">
      <c r="C20" s="43" t="s">
        <v>457</v>
      </c>
      <c r="K20" s="43" t="s">
        <v>390</v>
      </c>
      <c r="S20" s="43" t="s">
        <v>458</v>
      </c>
    </row>
    <row r="21" spans="3:21" s="44" customFormat="1" ht="14.45" x14ac:dyDescent="0.3">
      <c r="C21" s="43" t="s">
        <v>459</v>
      </c>
      <c r="K21" s="43" t="s">
        <v>370</v>
      </c>
      <c r="S21" s="43" t="s">
        <v>460</v>
      </c>
    </row>
    <row r="22" spans="3:21" s="44" customFormat="1" ht="14.45" x14ac:dyDescent="0.3">
      <c r="C22" s="43" t="s">
        <v>461</v>
      </c>
      <c r="K22" s="43" t="s">
        <v>377</v>
      </c>
      <c r="S22" s="43" t="s">
        <v>462</v>
      </c>
    </row>
    <row r="23" spans="3:21" s="44" customFormat="1" x14ac:dyDescent="0.25">
      <c r="C23" s="43" t="s">
        <v>463</v>
      </c>
      <c r="K23" s="43" t="s">
        <v>394</v>
      </c>
      <c r="S23" s="43" t="s">
        <v>464</v>
      </c>
    </row>
    <row r="24" spans="3:21" s="44" customFormat="1" ht="14.45" x14ac:dyDescent="0.3">
      <c r="C24" s="43" t="s">
        <v>465</v>
      </c>
      <c r="K24" s="43" t="s">
        <v>396</v>
      </c>
      <c r="S24" s="43" t="s">
        <v>466</v>
      </c>
    </row>
    <row r="25" spans="3:21" s="44" customFormat="1" x14ac:dyDescent="0.25">
      <c r="C25" s="43" t="s">
        <v>467</v>
      </c>
      <c r="K25" s="43" t="s">
        <v>44</v>
      </c>
      <c r="S25" s="43" t="s">
        <v>468</v>
      </c>
      <c r="U25" s="44" t="s">
        <v>88</v>
      </c>
    </row>
    <row r="26" spans="3:21" s="44" customFormat="1" x14ac:dyDescent="0.25">
      <c r="C26" s="43" t="s">
        <v>469</v>
      </c>
      <c r="K26" s="43" t="s">
        <v>110</v>
      </c>
      <c r="S26" s="43" t="s">
        <v>470</v>
      </c>
    </row>
    <row r="27" spans="3:21" s="44" customFormat="1" x14ac:dyDescent="0.25">
      <c r="C27" s="43" t="s">
        <v>453</v>
      </c>
      <c r="K27" s="43" t="s">
        <v>192</v>
      </c>
      <c r="S27" s="43" t="s">
        <v>471</v>
      </c>
    </row>
    <row r="28" spans="3:21" s="44" customFormat="1" x14ac:dyDescent="0.25">
      <c r="C28" s="43" t="s">
        <v>472</v>
      </c>
      <c r="K28" s="43" t="s">
        <v>401</v>
      </c>
      <c r="S28" s="43" t="s">
        <v>473</v>
      </c>
    </row>
    <row r="29" spans="3:21" s="44" customFormat="1" x14ac:dyDescent="0.25">
      <c r="C29" s="43"/>
      <c r="K29" s="43" t="s">
        <v>403</v>
      </c>
      <c r="S29" s="43" t="s">
        <v>474</v>
      </c>
    </row>
    <row r="30" spans="3:21" s="44" customFormat="1" x14ac:dyDescent="0.25">
      <c r="C30" s="41"/>
      <c r="K30" s="43" t="s">
        <v>380</v>
      </c>
      <c r="S30" s="43" t="s">
        <v>475</v>
      </c>
    </row>
    <row r="31" spans="3:21" s="44" customFormat="1" x14ac:dyDescent="0.25">
      <c r="C31" s="41"/>
      <c r="K31" s="43" t="s">
        <v>382</v>
      </c>
      <c r="S31" s="43" t="s">
        <v>476</v>
      </c>
    </row>
    <row r="32" spans="3:21" s="44" customFormat="1" x14ac:dyDescent="0.25">
      <c r="C32" s="41"/>
      <c r="K32" s="43" t="s">
        <v>384</v>
      </c>
      <c r="S32" s="43" t="s">
        <v>477</v>
      </c>
    </row>
    <row r="33" spans="3:19" s="44" customFormat="1" x14ac:dyDescent="0.25">
      <c r="C33" s="41"/>
      <c r="K33" s="43" t="s">
        <v>387</v>
      </c>
      <c r="S33" s="43" t="s">
        <v>49</v>
      </c>
    </row>
    <row r="34" spans="3:19" s="44" customFormat="1" x14ac:dyDescent="0.25">
      <c r="C34" s="41"/>
      <c r="K34" s="43" t="s">
        <v>389</v>
      </c>
      <c r="S34" s="43" t="s">
        <v>478</v>
      </c>
    </row>
    <row r="35" spans="3:19" s="44" customFormat="1" x14ac:dyDescent="0.25">
      <c r="C35" s="41"/>
      <c r="K35" s="43" t="s">
        <v>391</v>
      </c>
      <c r="S35" s="43" t="s">
        <v>479</v>
      </c>
    </row>
    <row r="36" spans="3:19" s="44" customFormat="1" x14ac:dyDescent="0.25">
      <c r="C36" s="41"/>
      <c r="K36" s="43" t="s">
        <v>397</v>
      </c>
      <c r="S36" s="43" t="s">
        <v>480</v>
      </c>
    </row>
    <row r="37" spans="3:19" s="44" customFormat="1" x14ac:dyDescent="0.25">
      <c r="C37" s="41"/>
      <c r="K37" s="43" t="s">
        <v>398</v>
      </c>
      <c r="S37" s="43" t="s">
        <v>481</v>
      </c>
    </row>
    <row r="38" spans="3:19" s="44" customFormat="1" x14ac:dyDescent="0.25">
      <c r="C38" s="41"/>
      <c r="K38" s="43" t="s">
        <v>399</v>
      </c>
      <c r="S38" s="43" t="s">
        <v>482</v>
      </c>
    </row>
    <row r="39" spans="3:19" s="44" customFormat="1" x14ac:dyDescent="0.25">
      <c r="C39" s="41"/>
      <c r="K39" s="43" t="s">
        <v>400</v>
      </c>
      <c r="S39" s="43" t="s">
        <v>483</v>
      </c>
    </row>
    <row r="40" spans="3:19" s="44" customFormat="1" x14ac:dyDescent="0.25">
      <c r="C40" s="41"/>
      <c r="K40" s="43" t="s">
        <v>392</v>
      </c>
      <c r="S40" s="43" t="s">
        <v>484</v>
      </c>
    </row>
    <row r="41" spans="3:19" s="44" customFormat="1" x14ac:dyDescent="0.25">
      <c r="C41" s="41"/>
      <c r="K41" s="43" t="s">
        <v>371</v>
      </c>
      <c r="S41" s="43" t="s">
        <v>485</v>
      </c>
    </row>
    <row r="42" spans="3:19" s="44" customFormat="1" x14ac:dyDescent="0.25">
      <c r="C42" s="41"/>
      <c r="K42" s="43" t="s">
        <v>373</v>
      </c>
      <c r="S42" s="43" t="s">
        <v>486</v>
      </c>
    </row>
    <row r="43" spans="3:19" x14ac:dyDescent="0.25">
      <c r="K43" s="43" t="s">
        <v>375</v>
      </c>
      <c r="S43" s="43" t="s">
        <v>487</v>
      </c>
    </row>
    <row r="44" spans="3:19" x14ac:dyDescent="0.25">
      <c r="K44" s="43" t="s">
        <v>411</v>
      </c>
      <c r="S44" s="43" t="s">
        <v>488</v>
      </c>
    </row>
    <row r="45" spans="3:19" x14ac:dyDescent="0.25">
      <c r="K45" s="43"/>
      <c r="S45" s="43" t="s">
        <v>489</v>
      </c>
    </row>
    <row r="46" spans="3:19" x14ac:dyDescent="0.25">
      <c r="K46" s="43"/>
      <c r="S46" s="43" t="s">
        <v>490</v>
      </c>
    </row>
    <row r="47" spans="3:19" x14ac:dyDescent="0.25">
      <c r="K47" s="43"/>
      <c r="S47" s="43" t="s">
        <v>491</v>
      </c>
    </row>
    <row r="48" spans="3:19" x14ac:dyDescent="0.25">
      <c r="K48" s="43"/>
      <c r="S48" s="43" t="s">
        <v>492</v>
      </c>
    </row>
    <row r="49" spans="11:19" x14ac:dyDescent="0.25">
      <c r="K49" s="43"/>
      <c r="S49" s="43" t="s">
        <v>493</v>
      </c>
    </row>
    <row r="50" spans="11:19" x14ac:dyDescent="0.25">
      <c r="K50" s="43"/>
      <c r="S50" s="43" t="s">
        <v>494</v>
      </c>
    </row>
    <row r="51" spans="11:19" x14ac:dyDescent="0.25">
      <c r="K51" s="43"/>
      <c r="S51" s="43" t="s">
        <v>495</v>
      </c>
    </row>
    <row r="52" spans="11:19" x14ac:dyDescent="0.25">
      <c r="K52" s="43"/>
      <c r="S52" s="43" t="s">
        <v>496</v>
      </c>
    </row>
    <row r="53" spans="11:19" x14ac:dyDescent="0.25">
      <c r="K53" s="43"/>
      <c r="S53" s="43" t="s">
        <v>497</v>
      </c>
    </row>
    <row r="54" spans="11:19" x14ac:dyDescent="0.25">
      <c r="K54" s="43"/>
      <c r="S54" s="43" t="s">
        <v>498</v>
      </c>
    </row>
    <row r="55" spans="11:19" x14ac:dyDescent="0.25">
      <c r="K55" s="43"/>
      <c r="S55" s="43" t="s">
        <v>499</v>
      </c>
    </row>
    <row r="56" spans="11:19" x14ac:dyDescent="0.25">
      <c r="K56" s="43"/>
      <c r="S56" s="43" t="s">
        <v>500</v>
      </c>
    </row>
    <row r="57" spans="11:19" x14ac:dyDescent="0.25">
      <c r="K57" s="43"/>
      <c r="S57" s="43" t="s">
        <v>501</v>
      </c>
    </row>
    <row r="58" spans="11:19" x14ac:dyDescent="0.25">
      <c r="K58" s="43"/>
      <c r="S58" s="43" t="s">
        <v>502</v>
      </c>
    </row>
    <row r="59" spans="11:19" x14ac:dyDescent="0.25">
      <c r="K59" s="43"/>
      <c r="S59" s="43" t="s">
        <v>503</v>
      </c>
    </row>
    <row r="60" spans="11:19" x14ac:dyDescent="0.25">
      <c r="K60" s="43"/>
      <c r="S60" s="43" t="s">
        <v>504</v>
      </c>
    </row>
    <row r="61" spans="11:19" x14ac:dyDescent="0.25">
      <c r="K61" s="43"/>
      <c r="S61" s="43" t="s">
        <v>505</v>
      </c>
    </row>
    <row r="62" spans="11:19" x14ac:dyDescent="0.25">
      <c r="K62" s="43"/>
      <c r="S62" s="43" t="s">
        <v>506</v>
      </c>
    </row>
    <row r="63" spans="11:19" x14ac:dyDescent="0.25">
      <c r="K63" s="43"/>
      <c r="S63" s="43" t="s">
        <v>507</v>
      </c>
    </row>
    <row r="64" spans="11:19" x14ac:dyDescent="0.25">
      <c r="K64" s="43"/>
      <c r="S64" s="43" t="s">
        <v>508</v>
      </c>
    </row>
    <row r="65" spans="1:19" x14ac:dyDescent="0.25">
      <c r="K65" s="43"/>
      <c r="S65" s="43" t="s">
        <v>509</v>
      </c>
    </row>
    <row r="66" spans="1:19" x14ac:dyDescent="0.25">
      <c r="A66"/>
      <c r="K66"/>
      <c r="S66" s="43" t="s">
        <v>510</v>
      </c>
    </row>
    <row r="67" spans="1:19" x14ac:dyDescent="0.25">
      <c r="A67"/>
      <c r="K67"/>
      <c r="S67" s="43" t="s">
        <v>511</v>
      </c>
    </row>
    <row r="68" spans="1:19" x14ac:dyDescent="0.25">
      <c r="A68"/>
      <c r="K68"/>
      <c r="S68" s="43" t="s">
        <v>512</v>
      </c>
    </row>
    <row r="69" spans="1:19" x14ac:dyDescent="0.25">
      <c r="A69"/>
      <c r="K69"/>
      <c r="S69" s="43" t="s">
        <v>513</v>
      </c>
    </row>
    <row r="70" spans="1:19" x14ac:dyDescent="0.25">
      <c r="A70"/>
      <c r="K70"/>
      <c r="S70" s="43" t="s">
        <v>514</v>
      </c>
    </row>
    <row r="71" spans="1:19" x14ac:dyDescent="0.25">
      <c r="K71"/>
      <c r="S71" s="43" t="s">
        <v>515</v>
      </c>
    </row>
    <row r="72" spans="1:19" x14ac:dyDescent="0.25">
      <c r="K72"/>
      <c r="S72" s="43" t="s">
        <v>516</v>
      </c>
    </row>
    <row r="73" spans="1:19" x14ac:dyDescent="0.25">
      <c r="K73"/>
      <c r="S73" s="43" t="s">
        <v>517</v>
      </c>
    </row>
    <row r="74" spans="1:19" x14ac:dyDescent="0.25">
      <c r="K74"/>
      <c r="S74" s="43" t="s">
        <v>518</v>
      </c>
    </row>
    <row r="75" spans="1:19" x14ac:dyDescent="0.25">
      <c r="K75"/>
      <c r="S75" s="43" t="s">
        <v>519</v>
      </c>
    </row>
    <row r="76" spans="1:19" x14ac:dyDescent="0.25">
      <c r="K76"/>
      <c r="S76" s="43" t="s">
        <v>520</v>
      </c>
    </row>
    <row r="77" spans="1:19" x14ac:dyDescent="0.25">
      <c r="K77"/>
      <c r="S77" s="43" t="s">
        <v>521</v>
      </c>
    </row>
    <row r="78" spans="1:19" x14ac:dyDescent="0.25">
      <c r="K78"/>
      <c r="S78" s="43" t="s">
        <v>522</v>
      </c>
    </row>
    <row r="79" spans="1:19" x14ac:dyDescent="0.25">
      <c r="K79"/>
      <c r="S79" s="43" t="s">
        <v>523</v>
      </c>
    </row>
    <row r="80" spans="1:19" x14ac:dyDescent="0.25">
      <c r="K80"/>
      <c r="S80" s="43" t="s">
        <v>524</v>
      </c>
    </row>
    <row r="81" spans="11:19" x14ac:dyDescent="0.25">
      <c r="K81"/>
      <c r="S81" s="43" t="s">
        <v>525</v>
      </c>
    </row>
    <row r="82" spans="11:19" x14ac:dyDescent="0.25">
      <c r="K82"/>
      <c r="S82" s="43" t="s">
        <v>526</v>
      </c>
    </row>
    <row r="83" spans="11:19" x14ac:dyDescent="0.25">
      <c r="K83"/>
      <c r="S83" s="43" t="s">
        <v>527</v>
      </c>
    </row>
    <row r="84" spans="11:19" x14ac:dyDescent="0.25">
      <c r="S84" s="43" t="s">
        <v>528</v>
      </c>
    </row>
    <row r="85" spans="11:19" x14ac:dyDescent="0.25">
      <c r="S85" s="43" t="s">
        <v>529</v>
      </c>
    </row>
    <row r="86" spans="11:19" x14ac:dyDescent="0.25">
      <c r="S86" s="43" t="s">
        <v>530</v>
      </c>
    </row>
    <row r="87" spans="11:19" x14ac:dyDescent="0.25">
      <c r="S87" s="43" t="s">
        <v>531</v>
      </c>
    </row>
    <row r="88" spans="11:19" x14ac:dyDescent="0.25">
      <c r="S88" s="43" t="s">
        <v>532</v>
      </c>
    </row>
    <row r="89" spans="11:19" x14ac:dyDescent="0.25">
      <c r="S89" s="43" t="s">
        <v>533</v>
      </c>
    </row>
    <row r="90" spans="11:19" x14ac:dyDescent="0.25">
      <c r="S90" s="43" t="s">
        <v>534</v>
      </c>
    </row>
    <row r="91" spans="11:19" x14ac:dyDescent="0.25">
      <c r="S91" s="43" t="s">
        <v>535</v>
      </c>
    </row>
    <row r="92" spans="11:19" x14ac:dyDescent="0.25">
      <c r="S92" s="43" t="s">
        <v>536</v>
      </c>
    </row>
    <row r="93" spans="11:19" x14ac:dyDescent="0.25">
      <c r="S93" s="43" t="s">
        <v>537</v>
      </c>
    </row>
    <row r="94" spans="11:19" x14ac:dyDescent="0.25">
      <c r="S94" s="43" t="s">
        <v>538</v>
      </c>
    </row>
    <row r="95" spans="11:19" x14ac:dyDescent="0.25">
      <c r="S95" s="43" t="s">
        <v>539</v>
      </c>
    </row>
    <row r="96" spans="11:19" x14ac:dyDescent="0.25">
      <c r="S96" s="43" t="s">
        <v>540</v>
      </c>
    </row>
    <row r="97" spans="19:19" x14ac:dyDescent="0.25">
      <c r="S97" s="43" t="s">
        <v>541</v>
      </c>
    </row>
    <row r="98" spans="19:19" x14ac:dyDescent="0.25">
      <c r="S98" s="43" t="s">
        <v>542</v>
      </c>
    </row>
    <row r="99" spans="19:19" x14ac:dyDescent="0.25">
      <c r="S99" s="43" t="s">
        <v>543</v>
      </c>
    </row>
    <row r="100" spans="19:19" x14ac:dyDescent="0.25">
      <c r="S100" s="43" t="s">
        <v>544</v>
      </c>
    </row>
    <row r="101" spans="19:19" x14ac:dyDescent="0.25">
      <c r="S101" s="43" t="s">
        <v>545</v>
      </c>
    </row>
    <row r="102" spans="19:19" x14ac:dyDescent="0.25">
      <c r="S102" s="43" t="s">
        <v>546</v>
      </c>
    </row>
    <row r="103" spans="19:19" x14ac:dyDescent="0.25">
      <c r="S103" s="43" t="s">
        <v>547</v>
      </c>
    </row>
    <row r="104" spans="19:19" x14ac:dyDescent="0.25">
      <c r="S104" s="43" t="s">
        <v>548</v>
      </c>
    </row>
    <row r="105" spans="19:19" x14ac:dyDescent="0.25">
      <c r="S105" s="43" t="s">
        <v>549</v>
      </c>
    </row>
    <row r="106" spans="19:19" x14ac:dyDescent="0.25">
      <c r="S106" s="43" t="s">
        <v>550</v>
      </c>
    </row>
    <row r="107" spans="19:19" x14ac:dyDescent="0.25">
      <c r="S107" s="43" t="s">
        <v>551</v>
      </c>
    </row>
    <row r="108" spans="19:19" x14ac:dyDescent="0.25">
      <c r="S108" s="43" t="s">
        <v>552</v>
      </c>
    </row>
    <row r="109" spans="19:19" x14ac:dyDescent="0.25">
      <c r="S109" s="43" t="s">
        <v>553</v>
      </c>
    </row>
    <row r="110" spans="19:19" x14ac:dyDescent="0.25">
      <c r="S110" s="43" t="s">
        <v>554</v>
      </c>
    </row>
    <row r="111" spans="19:19" x14ac:dyDescent="0.25">
      <c r="S111" s="43" t="s">
        <v>555</v>
      </c>
    </row>
    <row r="112" spans="19:19" x14ac:dyDescent="0.25">
      <c r="S112" s="43" t="s">
        <v>556</v>
      </c>
    </row>
    <row r="113" spans="19:19" x14ac:dyDescent="0.25">
      <c r="S113" s="43" t="s">
        <v>557</v>
      </c>
    </row>
    <row r="114" spans="19:19" x14ac:dyDescent="0.25">
      <c r="S114" s="43" t="s">
        <v>558</v>
      </c>
    </row>
    <row r="115" spans="19:19" x14ac:dyDescent="0.25">
      <c r="S115" s="43" t="s">
        <v>559</v>
      </c>
    </row>
    <row r="116" spans="19:19" x14ac:dyDescent="0.25">
      <c r="S116" s="43" t="s">
        <v>560</v>
      </c>
    </row>
    <row r="117" spans="19:19" x14ac:dyDescent="0.25">
      <c r="S117" s="43" t="s">
        <v>561</v>
      </c>
    </row>
    <row r="118" spans="19:19" x14ac:dyDescent="0.25">
      <c r="S118" s="43" t="s">
        <v>562</v>
      </c>
    </row>
    <row r="119" spans="19:19" x14ac:dyDescent="0.25">
      <c r="S119" s="43" t="s">
        <v>563</v>
      </c>
    </row>
    <row r="120" spans="19:19" x14ac:dyDescent="0.25">
      <c r="S120" s="43" t="s">
        <v>564</v>
      </c>
    </row>
    <row r="121" spans="19:19" x14ac:dyDescent="0.25">
      <c r="S121" s="43" t="s">
        <v>565</v>
      </c>
    </row>
    <row r="122" spans="19:19" x14ac:dyDescent="0.25">
      <c r="S122" s="43" t="s">
        <v>566</v>
      </c>
    </row>
    <row r="123" spans="19:19" x14ac:dyDescent="0.25">
      <c r="S123" s="43" t="s">
        <v>567</v>
      </c>
    </row>
    <row r="124" spans="19:19" x14ac:dyDescent="0.25">
      <c r="S124" s="43" t="s">
        <v>568</v>
      </c>
    </row>
    <row r="125" spans="19:19" x14ac:dyDescent="0.25">
      <c r="S125" s="43" t="s">
        <v>569</v>
      </c>
    </row>
    <row r="126" spans="19:19" x14ac:dyDescent="0.25">
      <c r="S126" s="43" t="s">
        <v>570</v>
      </c>
    </row>
    <row r="127" spans="19:19" x14ac:dyDescent="0.25">
      <c r="S127" s="43" t="s">
        <v>571</v>
      </c>
    </row>
    <row r="128" spans="19:19" x14ac:dyDescent="0.25">
      <c r="S128" s="43" t="s">
        <v>572</v>
      </c>
    </row>
    <row r="129" spans="19:19" x14ac:dyDescent="0.25">
      <c r="S129" s="43" t="s">
        <v>573</v>
      </c>
    </row>
    <row r="130" spans="19:19" x14ac:dyDescent="0.25">
      <c r="S130" s="43" t="s">
        <v>574</v>
      </c>
    </row>
    <row r="131" spans="19:19" x14ac:dyDescent="0.25">
      <c r="S131" s="43" t="s">
        <v>575</v>
      </c>
    </row>
    <row r="132" spans="19:19" x14ac:dyDescent="0.25">
      <c r="S132" s="43" t="s">
        <v>576</v>
      </c>
    </row>
    <row r="133" spans="19:19" x14ac:dyDescent="0.25">
      <c r="S133" s="43" t="s">
        <v>577</v>
      </c>
    </row>
    <row r="134" spans="19:19" x14ac:dyDescent="0.25">
      <c r="S134" s="43" t="s">
        <v>578</v>
      </c>
    </row>
    <row r="135" spans="19:19" x14ac:dyDescent="0.25">
      <c r="S135" s="43" t="s">
        <v>579</v>
      </c>
    </row>
    <row r="136" spans="19:19" x14ac:dyDescent="0.25">
      <c r="S136" s="43" t="s">
        <v>580</v>
      </c>
    </row>
    <row r="137" spans="19:19" x14ac:dyDescent="0.25">
      <c r="S137" s="43" t="s">
        <v>581</v>
      </c>
    </row>
    <row r="138" spans="19:19" x14ac:dyDescent="0.25">
      <c r="S138" s="43" t="s">
        <v>582</v>
      </c>
    </row>
    <row r="139" spans="19:19" x14ac:dyDescent="0.25">
      <c r="S139" s="43" t="s">
        <v>583</v>
      </c>
    </row>
    <row r="140" spans="19:19" x14ac:dyDescent="0.25">
      <c r="S140" s="43" t="s">
        <v>584</v>
      </c>
    </row>
    <row r="141" spans="19:19" x14ac:dyDescent="0.25">
      <c r="S141" s="43" t="s">
        <v>585</v>
      </c>
    </row>
    <row r="142" spans="19:19" x14ac:dyDescent="0.25">
      <c r="S142" s="43" t="s">
        <v>586</v>
      </c>
    </row>
    <row r="143" spans="19:19" x14ac:dyDescent="0.25">
      <c r="S143" s="43" t="s">
        <v>587</v>
      </c>
    </row>
    <row r="144" spans="19:19" x14ac:dyDescent="0.25">
      <c r="S144" s="43" t="s">
        <v>588</v>
      </c>
    </row>
    <row r="145" spans="19:19" x14ac:dyDescent="0.25">
      <c r="S145" s="43" t="s">
        <v>589</v>
      </c>
    </row>
    <row r="146" spans="19:19" x14ac:dyDescent="0.25">
      <c r="S146" s="43" t="s">
        <v>590</v>
      </c>
    </row>
    <row r="147" spans="19:19" x14ac:dyDescent="0.25">
      <c r="S147" s="43" t="s">
        <v>591</v>
      </c>
    </row>
    <row r="148" spans="19:19" x14ac:dyDescent="0.25">
      <c r="S148" s="43" t="s">
        <v>592</v>
      </c>
    </row>
    <row r="149" spans="19:19" x14ac:dyDescent="0.25">
      <c r="S149" s="43" t="s">
        <v>593</v>
      </c>
    </row>
    <row r="150" spans="19:19" x14ac:dyDescent="0.25">
      <c r="S150" s="43" t="s">
        <v>594</v>
      </c>
    </row>
    <row r="151" spans="19:19" x14ac:dyDescent="0.25">
      <c r="S151" s="43" t="s">
        <v>595</v>
      </c>
    </row>
    <row r="152" spans="19:19" x14ac:dyDescent="0.25">
      <c r="S152" s="43" t="s">
        <v>596</v>
      </c>
    </row>
    <row r="153" spans="19:19" x14ac:dyDescent="0.25">
      <c r="S153" s="43" t="s">
        <v>597</v>
      </c>
    </row>
    <row r="154" spans="19:19" x14ac:dyDescent="0.25">
      <c r="S154" s="43" t="s">
        <v>598</v>
      </c>
    </row>
    <row r="155" spans="19:19" x14ac:dyDescent="0.25">
      <c r="S155" s="43" t="s">
        <v>599</v>
      </c>
    </row>
    <row r="156" spans="19:19" x14ac:dyDescent="0.25">
      <c r="S156" s="43" t="s">
        <v>600</v>
      </c>
    </row>
    <row r="157" spans="19:19" x14ac:dyDescent="0.25">
      <c r="S157" s="43" t="s">
        <v>601</v>
      </c>
    </row>
    <row r="158" spans="19:19" x14ac:dyDescent="0.25">
      <c r="S158" s="43" t="s">
        <v>602</v>
      </c>
    </row>
    <row r="159" spans="19:19" x14ac:dyDescent="0.25">
      <c r="S159" s="43" t="s">
        <v>603</v>
      </c>
    </row>
    <row r="160" spans="19:19" x14ac:dyDescent="0.25">
      <c r="S160" s="43" t="s">
        <v>604</v>
      </c>
    </row>
    <row r="161" spans="19:19" x14ac:dyDescent="0.25">
      <c r="S161" s="43" t="s">
        <v>605</v>
      </c>
    </row>
    <row r="162" spans="19:19" x14ac:dyDescent="0.25">
      <c r="S162" s="43" t="s">
        <v>606</v>
      </c>
    </row>
    <row r="163" spans="19:19" x14ac:dyDescent="0.25">
      <c r="S163" s="43" t="s">
        <v>607</v>
      </c>
    </row>
    <row r="164" spans="19:19" x14ac:dyDescent="0.25">
      <c r="S164" s="43" t="s">
        <v>608</v>
      </c>
    </row>
    <row r="165" spans="19:19" x14ac:dyDescent="0.25">
      <c r="S165" s="43" t="s">
        <v>609</v>
      </c>
    </row>
    <row r="166" spans="19:19" x14ac:dyDescent="0.25">
      <c r="S166" s="43" t="s">
        <v>610</v>
      </c>
    </row>
    <row r="167" spans="19:19" x14ac:dyDescent="0.25">
      <c r="S167" s="43" t="s">
        <v>611</v>
      </c>
    </row>
    <row r="168" spans="19:19" x14ac:dyDescent="0.25">
      <c r="S168" s="43" t="s">
        <v>612</v>
      </c>
    </row>
    <row r="169" spans="19:19" x14ac:dyDescent="0.25">
      <c r="S169" s="43" t="s">
        <v>613</v>
      </c>
    </row>
    <row r="170" spans="19:19" x14ac:dyDescent="0.25">
      <c r="S170" s="43" t="s">
        <v>614</v>
      </c>
    </row>
    <row r="171" spans="19:19" x14ac:dyDescent="0.25">
      <c r="S171" s="43" t="s">
        <v>615</v>
      </c>
    </row>
    <row r="172" spans="19:19" x14ac:dyDescent="0.25">
      <c r="S172" s="43" t="s">
        <v>616</v>
      </c>
    </row>
    <row r="173" spans="19:19" x14ac:dyDescent="0.25">
      <c r="S173" s="43" t="s">
        <v>617</v>
      </c>
    </row>
    <row r="174" spans="19:19" x14ac:dyDescent="0.25">
      <c r="S174" s="43" t="s">
        <v>618</v>
      </c>
    </row>
    <row r="175" spans="19:19" x14ac:dyDescent="0.25">
      <c r="S175" s="43" t="s">
        <v>619</v>
      </c>
    </row>
    <row r="176" spans="19:19" x14ac:dyDescent="0.25">
      <c r="S176" s="43" t="s">
        <v>620</v>
      </c>
    </row>
    <row r="177" spans="19:19" x14ac:dyDescent="0.25">
      <c r="S177" s="43" t="s">
        <v>621</v>
      </c>
    </row>
    <row r="178" spans="19:19" x14ac:dyDescent="0.25">
      <c r="S178" s="43" t="s">
        <v>622</v>
      </c>
    </row>
    <row r="179" spans="19:19" x14ac:dyDescent="0.25">
      <c r="S179" s="59" t="s">
        <v>623</v>
      </c>
    </row>
    <row r="180" spans="19:19" x14ac:dyDescent="0.25">
      <c r="S180" s="43" t="s">
        <v>624</v>
      </c>
    </row>
    <row r="181" spans="19:19" x14ac:dyDescent="0.25">
      <c r="S181" s="43" t="s">
        <v>625</v>
      </c>
    </row>
    <row r="182" spans="19:19" x14ac:dyDescent="0.25">
      <c r="S182" s="43" t="s">
        <v>626</v>
      </c>
    </row>
    <row r="249" spans="20:20" x14ac:dyDescent="0.25">
      <c r="T249" s="41">
        <v>640830802</v>
      </c>
    </row>
    <row r="296" spans="20:20" x14ac:dyDescent="0.25">
      <c r="T296" s="41">
        <v>543</v>
      </c>
    </row>
    <row r="329" spans="20:20" x14ac:dyDescent="0.25">
      <c r="T329" s="41">
        <v>430176901</v>
      </c>
    </row>
    <row r="361" spans="4:5" x14ac:dyDescent="0.25">
      <c r="D361" s="46"/>
      <c r="E361" s="46"/>
    </row>
    <row r="362" spans="4:5" x14ac:dyDescent="0.25">
      <c r="D362" s="46"/>
      <c r="E362" s="46"/>
    </row>
    <row r="363" spans="4:5" x14ac:dyDescent="0.25">
      <c r="D363" s="46"/>
      <c r="E363" s="46"/>
    </row>
    <row r="364" spans="4:5" x14ac:dyDescent="0.25">
      <c r="D364" s="46"/>
      <c r="E364" s="46"/>
    </row>
    <row r="365" spans="4:5" x14ac:dyDescent="0.25">
      <c r="D365" s="46"/>
      <c r="E365" s="46"/>
    </row>
    <row r="366" spans="4:5" x14ac:dyDescent="0.25">
      <c r="D366" s="46"/>
      <c r="E366" s="46"/>
    </row>
    <row r="367" spans="4:5" x14ac:dyDescent="0.25">
      <c r="D367" s="46"/>
      <c r="E367" s="46"/>
    </row>
    <row r="368" spans="4:5" x14ac:dyDescent="0.25">
      <c r="D368" s="46"/>
      <c r="E368" s="46"/>
    </row>
    <row r="369" spans="4:20" x14ac:dyDescent="0.25">
      <c r="D369" s="46"/>
      <c r="E369" s="46"/>
    </row>
    <row r="370" spans="4:20" x14ac:dyDescent="0.25">
      <c r="D370" s="46"/>
      <c r="E370" s="46"/>
    </row>
    <row r="371" spans="4:20" x14ac:dyDescent="0.25">
      <c r="D371" s="46"/>
      <c r="E371" s="46"/>
    </row>
    <row r="372" spans="4:20" x14ac:dyDescent="0.25">
      <c r="D372" s="46"/>
      <c r="E372" s="46"/>
    </row>
    <row r="373" spans="4:20" x14ac:dyDescent="0.25">
      <c r="D373" s="46"/>
      <c r="E373" s="46"/>
    </row>
    <row r="374" spans="4:20" x14ac:dyDescent="0.25">
      <c r="D374" s="46"/>
      <c r="E374" s="46"/>
    </row>
    <row r="375" spans="4:20" x14ac:dyDescent="0.25">
      <c r="D375" s="46"/>
      <c r="E375" s="46"/>
    </row>
    <row r="376" spans="4:20" x14ac:dyDescent="0.25">
      <c r="D376" s="46"/>
      <c r="E376" s="46"/>
    </row>
    <row r="381" spans="4:20" x14ac:dyDescent="0.25">
      <c r="T381" s="41">
        <v>467309029</v>
      </c>
    </row>
  </sheetData>
  <hyperlinks>
    <hyperlink ref="S179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59</vt:i4>
      </vt:variant>
    </vt:vector>
  </HeadingPairs>
  <TitlesOfParts>
    <vt:vector size="64" baseType="lpstr">
      <vt:lpstr>Suivi des réclamations</vt:lpstr>
      <vt:lpstr>Tableau de bord </vt:lpstr>
      <vt:lpstr>imprimedecloture</vt:lpstr>
      <vt:lpstr>Paramètres </vt:lpstr>
      <vt:lpstr>Combo</vt:lpstr>
      <vt:lpstr>Adresse_mail</vt:lpstr>
      <vt:lpstr>AMOM</vt:lpstr>
      <vt:lpstr>ASSISTANCE</vt:lpstr>
      <vt:lpstr>ASSISTANCE_MONDIAL_ASSISTANCE</vt:lpstr>
      <vt:lpstr>ASSISTANCE_MONDIAL_ASSISTANCE_INDIVIDUEL</vt:lpstr>
      <vt:lpstr>Assureur</vt:lpstr>
      <vt:lpstr>ASSUREURS</vt:lpstr>
      <vt:lpstr>AUTO</vt:lpstr>
      <vt:lpstr>CCMO</vt:lpstr>
      <vt:lpstr>FID</vt:lpstr>
      <vt:lpstr>IARD</vt:lpstr>
      <vt:lpstr>IARD_AMOM</vt:lpstr>
      <vt:lpstr>IARD_AMOM_INDIVIDUEL</vt:lpstr>
      <vt:lpstr>Listedesadressesmail</vt:lpstr>
      <vt:lpstr>ListeDesAgences</vt:lpstr>
      <vt:lpstr>ListeDesAssureurs</vt:lpstr>
      <vt:lpstr>ListeDesCanauxReception</vt:lpstr>
      <vt:lpstr>ListeDesEléments</vt:lpstr>
      <vt:lpstr>ListeDesMarchés</vt:lpstr>
      <vt:lpstr>ListeDesZone</vt:lpstr>
      <vt:lpstr>ListesDesProduits</vt:lpstr>
      <vt:lpstr>listetypeclient</vt:lpstr>
      <vt:lpstr>Listetypecontrat</vt:lpstr>
      <vt:lpstr>Marché</vt:lpstr>
      <vt:lpstr>MARCHES</vt:lpstr>
      <vt:lpstr>MB</vt:lpstr>
      <vt:lpstr>MONDIAL_ASSISTANCE</vt:lpstr>
      <vt:lpstr>PREVOYANCE</vt:lpstr>
      <vt:lpstr>PREVOYANCE_CCMO</vt:lpstr>
      <vt:lpstr>PREVOYANCE_CCMO_INDIVIDUEL</vt:lpstr>
      <vt:lpstr>PREVOYANCE_FID</vt:lpstr>
      <vt:lpstr>PREVOYANCE_FID_INDIVIDUEL</vt:lpstr>
      <vt:lpstr>PREVOYANCE_MB</vt:lpstr>
      <vt:lpstr>PREVOYANCE_MB_COLLECTIVE</vt:lpstr>
      <vt:lpstr>PREVOYANCE_MB_INDIVIDUEL</vt:lpstr>
      <vt:lpstr>PREVOYANCE_SWISS</vt:lpstr>
      <vt:lpstr>PREVOYANCE_SWISS_INDIVIDUEL</vt:lpstr>
      <vt:lpstr>Produit</vt:lpstr>
      <vt:lpstr>PRODUITS</vt:lpstr>
      <vt:lpstr>RISQUE</vt:lpstr>
      <vt:lpstr>SANTE</vt:lpstr>
      <vt:lpstr>SANTE_MB</vt:lpstr>
      <vt:lpstr>SANTE_MB_COLLECTIVE</vt:lpstr>
      <vt:lpstr>SANTE_MB_INDIVIDUEL</vt:lpstr>
      <vt:lpstr>SWISS</vt:lpstr>
      <vt:lpstr>Type_Client</vt:lpstr>
      <vt:lpstr>Type_Contrat</vt:lpstr>
      <vt:lpstr>TYPECLIENT</vt:lpstr>
      <vt:lpstr>TYPECONTRAT</vt:lpstr>
      <vt:lpstr>VIE</vt:lpstr>
      <vt:lpstr>VIE_CCMO</vt:lpstr>
      <vt:lpstr>VIE_CCMO_INDIVIDUEL</vt:lpstr>
      <vt:lpstr>VIE_FID</vt:lpstr>
      <vt:lpstr>VIE_FID_INDIVIDUEL</vt:lpstr>
      <vt:lpstr>VIE_MB</vt:lpstr>
      <vt:lpstr>VIE_MB_INDIVIDUEL</vt:lpstr>
      <vt:lpstr>VIE_SWISS</vt:lpstr>
      <vt:lpstr>VIE_SWISS_INDIVIDUEL</vt:lpstr>
      <vt:lpstr>imprimedecloture!Zone_d_impression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2018-02-24T13:27:29Z</dcterms:modified>
</cp:coreProperties>
</file>