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240" yWindow="60" windowWidth="21180" windowHeight="10110" tabRatio="734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7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45621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<sst xmlns="http://schemas.openxmlformats.org/spreadsheetml/2006/main" count="181" uniqueCount="130">
  <si>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</si>
  <si>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</si>
  <si>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</si>
  <si>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</si>
  <si>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</si>
  <si>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</si>
  <si>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</si>
  <si>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</si>
  <si>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</si>
  <si>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</si>
  <si>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</si>
  <si>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</si>
  <si>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</si>
  <si>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</si>
  <si>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</si>
  <si>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</si>
  <si>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</si>
  <si>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</si>
  <si>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</si>
  <si>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</si>
  <si>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</si>
  <si>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</si>
  <si>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</si>
  <si>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</si>
  <si>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</si>
  <si>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</si>
  <si>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</si>
  <si>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</si>
  <si>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</si>
  <si>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</si>
  <si>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</si>
  <si>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</si>
  <si>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Essai consigne numéro 2</t>
  </si>
  <si>
    <t>kjccksjcsdlcsdncks</t>
  </si>
  <si>
    <t>Essai calendrier après validation</t>
  </si>
  <si>
    <t>Toujours pour essai et ça à l'air de fonctionner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</si>
  <si>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</si>
  <si>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</si>
  <si>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</si>
  <si>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</si>
  <si>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</si>
  <si>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</si>
  <si>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</si>
  <si>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</si>
  <si>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</si>
  <si>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</si>
  <si>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</si>
  <si>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</si>
  <si>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</si>
  <si>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</si>
  <si>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</si>
  <si>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</si>
  <si>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</si>
  <si>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</si>
  <si>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</si>
  <si>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</si>
  <si>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</si>
  <si>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</si>
  <si>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</si>
  <si>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</si>
  <si>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</si>
  <si>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</si>
  <si>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</si>
  <si>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</si>
  <si>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</si>
  <si>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</si>
  <si>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</si>
  <si>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</si>
  <si>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</si>
  <si>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</si>
  <si>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</si>
  <si>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</si>
  <si>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</si>
  <si>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</si>
  <si>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</si>
  <si>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</si>
  <si>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</si>
  <si>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</si>
  <si>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</si>
  <si>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</si>
  <si>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</si>
  <si>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</si>
  <si>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</si>
  <si>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</si>
  <si>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</si>
  <si>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</si>
  <si>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</si>
  <si>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</si>
  <si>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</si>
  <si>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</si>
  <si>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</si>
  <si>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</si>
  <si>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</si>
  <si>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</si>
  <si>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</si>
  <si>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</si>
  <si>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</si>
  <si>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</si>
  <si>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</si>
  <si>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</si>
  <si>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</si>
  <si>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Message de consigne pour essai</t>
  </si>
  <si>
    <t>Il fait nuit les oiseaux se couchent.</t>
  </si>
  <si>
    <t>Effectuer essai annuel des véhicules.</t>
  </si>
  <si>
    <t>Pas de formation appareil en panne.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</si>
  <si>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</si>
  <si>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</si>
  <si>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</si>
  <si>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</si>
  <si>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</si>
  <si>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</si>
  <si>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</si>
  <si>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</si>
  <si>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</si>
  <si>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</si>
  <si>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</si>
  <si>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</si>
  <si>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</si>
  <si>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</si>
  <si>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</si>
  <si>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</si>
  <si>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</si>
  <si>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</si>
  <si>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</si>
  <si>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</si>
  <si>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</si>
  <si>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</si>
  <si>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</si>
  <si>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</si>
  <si>
    <t>ZOULOU Didier1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</si>
</sst>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0" xfId="0" applyAlignment="1"/>
    <xf numFmtId="22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22" fontId="9" fillId="4" borderId="0" xfId="0" applyNumberFormat="1" applyFont="1" applyFill="1" applyAlignment="1">
      <alignment horizontal="center" vertical="center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10" fillId="3" borderId="3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checked="Checked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5" dataDxfId="4">
  <autoFilter ref="A1:C12">
    <filterColumn colId="0" hiddenButton="1"/>
    <filterColumn colId="1" hiddenButton="1"/>
    <filterColumn colId="2" hiddenButton="1"/>
  </autoFilter>
  <tableColumns count="3">
    <tableColumn id="1" name="Agent" dataDxfId="3"/>
    <tableColumn id="2" name="Nom" dataDxfId="2"/>
    <tableColumn id="3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tabSelected="1" zoomScaleNormal="100" workbookViewId="0">
      <selection activeCell="K15" sqref="K15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2" t="s">
        <v>13</v>
      </c>
      <c r="B1" s="102" t="s">
        <v>16</v>
      </c>
      <c r="C1" s="102" t="s">
        <v>17</v>
      </c>
      <c r="E1" s="103"/>
      <c r="F1" s="104" t="str">
        <f>"Il y a "&amp;COUNTA(A:A)-1&amp;" personnes dans cette liste"</f>
        <v>Il y a 11 personnes dans cette liste</v>
      </c>
      <c r="G1" s="105"/>
      <c r="H1" s="105"/>
    </row>
    <row r="2" spans="1:8" x14ac:dyDescent="0.25">
      <c r="A2" s="3" t="s">
        <v>109</v>
      </c>
      <c r="B2" s="3" t="s">
        <v>110</v>
      </c>
      <c r="C2" s="3" t="s">
        <v>96</v>
      </c>
    </row>
    <row r="3" spans="1:8" x14ac:dyDescent="0.25">
      <c r="A3" s="3" t="s">
        <v>107</v>
      </c>
      <c r="B3" s="3" t="s">
        <v>108</v>
      </c>
      <c r="C3" s="3" t="s">
        <v>85</v>
      </c>
    </row>
    <row r="4" spans="1:8" x14ac:dyDescent="0.25">
      <c r="A4" s="3" t="s">
        <v>111</v>
      </c>
      <c r="B4" s="3" t="s">
        <v>112</v>
      </c>
      <c r="C4" s="3" t="s">
        <v>93</v>
      </c>
    </row>
    <row r="5" spans="1:8" x14ac:dyDescent="0.25">
      <c r="A5" s="3" t="s">
        <v>113</v>
      </c>
      <c r="B5" s="3" t="s">
        <v>114</v>
      </c>
      <c r="C5" s="3" t="s">
        <v>90</v>
      </c>
    </row>
    <row r="6" spans="1:8" x14ac:dyDescent="0.25">
      <c r="A6" s="3" t="s">
        <v>115</v>
      </c>
      <c r="B6" s="3" t="s">
        <v>116</v>
      </c>
      <c r="C6" s="3" t="s">
        <v>85</v>
      </c>
    </row>
    <row r="7" spans="1:8" x14ac:dyDescent="0.25">
      <c r="A7" s="3" t="s">
        <v>117</v>
      </c>
      <c r="B7" s="3" t="s">
        <v>118</v>
      </c>
      <c r="C7" s="3" t="s">
        <v>84</v>
      </c>
    </row>
    <row r="8" spans="1:8" x14ac:dyDescent="0.25">
      <c r="A8" s="3" t="s">
        <v>119</v>
      </c>
      <c r="B8" s="3" t="s">
        <v>120</v>
      </c>
      <c r="C8" s="3" t="s">
        <v>86</v>
      </c>
    </row>
    <row r="9" spans="1:8" x14ac:dyDescent="0.25">
      <c r="A9" s="3" t="s">
        <v>121</v>
      </c>
      <c r="B9" s="3" t="s">
        <v>122</v>
      </c>
      <c r="C9" s="3" t="s">
        <v>91</v>
      </c>
    </row>
    <row r="10" spans="1:8" x14ac:dyDescent="0.25">
      <c r="A10" s="3" t="s">
        <v>123</v>
      </c>
      <c r="B10" s="3" t="s">
        <v>124</v>
      </c>
      <c r="C10" s="3" t="s">
        <v>89</v>
      </c>
    </row>
    <row r="11" spans="1:8" x14ac:dyDescent="0.25">
      <c r="A11" s="3" t="s">
        <v>125</v>
      </c>
      <c r="B11" s="3" t="s">
        <v>126</v>
      </c>
      <c r="C11" s="3" t="s">
        <v>87</v>
      </c>
    </row>
    <row r="12" spans="1:8" x14ac:dyDescent="0.25">
      <c r="A12" s="3" t="s">
        <v>129</v>
      </c>
      <c r="B12" s="3" t="s">
        <v>128</v>
      </c>
      <c r="C12" s="3" t="s">
        <v>95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08" t="s">
        <v>41</v>
      </c>
      <c r="M1" s="126" t="s">
        <v>56</v>
      </c>
      <c r="N1" s="126"/>
    </row>
    <row r="2" spans="1:14" ht="24.95" customHeight="1" thickTop="1" thickBot="1" x14ac:dyDescent="0.3">
      <c r="A2"/>
      <c r="B2"/>
      <c r="C2" s="107" t="s">
        <v>48</v>
      </c>
      <c r="D2" s="107" t="s">
        <v>49</v>
      </c>
      <c r="E2" s="107" t="s">
        <v>50</v>
      </c>
      <c r="F2" s="107" t="s">
        <v>51</v>
      </c>
      <c r="G2" s="107" t="s">
        <v>52</v>
      </c>
      <c r="H2" s="107" t="s">
        <v>53</v>
      </c>
      <c r="I2" s="107" t="s">
        <v>54</v>
      </c>
      <c r="N2" s="32">
        <f>'MC Vierge'!C2</f>
        <v>43142</v>
      </c>
    </row>
    <row r="3" spans="1:14" ht="18.75" customHeight="1" x14ac:dyDescent="0.25">
      <c r="A3" s="109" t="s">
        <v>59</v>
      </c>
      <c r="B3" s="21"/>
      <c r="C3" s="112" t="s">
        <v>63</v>
      </c>
      <c r="D3" s="112" t="s">
        <v>55</v>
      </c>
      <c r="E3" s="112" t="s">
        <v>55</v>
      </c>
      <c r="F3" s="112" t="s">
        <v>55</v>
      </c>
      <c r="G3" s="112" t="s">
        <v>55</v>
      </c>
      <c r="H3" s="112" t="s">
        <v>55</v>
      </c>
      <c r="I3" s="113" t="s">
        <v>55</v>
      </c>
      <c r="K3" s="127" t="s">
        <v>97</v>
      </c>
      <c r="M3" s="45" t="str">
        <f>IF(A3="","",A3)</f>
        <v>Notam</v>
      </c>
      <c r="N3" s="46" t="str">
        <f t="shared" ref="N3:N14" si="0">IFERROR(VLOOKUP($M3,Dif_Tache,WEEKDAY(N$2,2)+2,FALSE),"Aucune tâche")</f>
        <v>x</v>
      </c>
    </row>
    <row r="4" spans="1:14" x14ac:dyDescent="0.25">
      <c r="A4" s="110" t="s">
        <v>64</v>
      </c>
      <c r="B4" s="22"/>
      <c r="C4" s="114" t="s">
        <v>55</v>
      </c>
      <c r="D4" s="114" t="s">
        <v>55</v>
      </c>
      <c r="E4" s="114" t="s">
        <v>55</v>
      </c>
      <c r="F4" s="114" t="s">
        <v>55</v>
      </c>
      <c r="G4" s="114" t="s">
        <v>55</v>
      </c>
      <c r="H4" s="114" t="s">
        <v>55</v>
      </c>
      <c r="I4" s="115" t="s">
        <v>55</v>
      </c>
      <c r="K4" s="127"/>
      <c r="M4" s="47" t="str">
        <f t="shared" ref="M4:M6" si="1">IF(A4="","",A4)</f>
        <v>Vérification engins</v>
      </c>
      <c r="N4" s="48" t="str">
        <f t="shared" si="0"/>
        <v>x</v>
      </c>
    </row>
    <row r="5" spans="1:14" x14ac:dyDescent="0.25">
      <c r="A5" s="110" t="s">
        <v>58</v>
      </c>
      <c r="B5" s="23"/>
      <c r="C5" s="114" t="s">
        <v>55</v>
      </c>
      <c r="D5" s="114" t="s">
        <v>55</v>
      </c>
      <c r="E5" s="114" t="s">
        <v>55</v>
      </c>
      <c r="F5" s="114" t="s">
        <v>55</v>
      </c>
      <c r="G5" s="114" t="s">
        <v>55</v>
      </c>
      <c r="H5" s="114"/>
      <c r="I5" s="115"/>
      <c r="K5" s="127"/>
      <c r="M5" s="47" t="str">
        <f t="shared" si="1"/>
        <v>Manœuvre</v>
      </c>
      <c r="N5" s="48">
        <f t="shared" si="0"/>
        <v>0</v>
      </c>
    </row>
    <row r="6" spans="1:14" x14ac:dyDescent="0.25">
      <c r="A6" s="110" t="s">
        <v>57</v>
      </c>
      <c r="B6" s="24"/>
      <c r="C6" s="114" t="s">
        <v>55</v>
      </c>
      <c r="D6" s="114" t="s">
        <v>55</v>
      </c>
      <c r="E6" s="114" t="s">
        <v>55</v>
      </c>
      <c r="F6" s="114" t="s">
        <v>55</v>
      </c>
      <c r="G6" s="114" t="s">
        <v>55</v>
      </c>
      <c r="H6" s="114" t="s">
        <v>55</v>
      </c>
      <c r="I6" s="115"/>
      <c r="K6" s="128" t="s">
        <v>98</v>
      </c>
      <c r="M6" s="47" t="str">
        <f t="shared" si="1"/>
        <v>Sport</v>
      </c>
      <c r="N6" s="48">
        <f t="shared" si="0"/>
        <v>0</v>
      </c>
    </row>
    <row r="7" spans="1:14" x14ac:dyDescent="0.25">
      <c r="A7" s="110" t="s">
        <v>60</v>
      </c>
      <c r="B7" s="25"/>
      <c r="C7" s="114"/>
      <c r="D7" s="114" t="s">
        <v>55</v>
      </c>
      <c r="E7" s="114"/>
      <c r="F7" s="114"/>
      <c r="G7" s="114"/>
      <c r="H7" s="114"/>
      <c r="I7" s="115"/>
      <c r="K7" s="128"/>
      <c r="M7" s="47" t="str">
        <f>IF(A7="","",A7)</f>
        <v>Mousse</v>
      </c>
      <c r="N7" s="48">
        <f t="shared" si="0"/>
        <v>0</v>
      </c>
    </row>
    <row r="8" spans="1:14" x14ac:dyDescent="0.25">
      <c r="A8" s="110" t="s">
        <v>61</v>
      </c>
      <c r="B8" s="26"/>
      <c r="C8" s="114"/>
      <c r="D8" s="114"/>
      <c r="E8" s="114" t="s">
        <v>55</v>
      </c>
      <c r="F8" s="114"/>
      <c r="G8" s="114"/>
      <c r="H8" s="114"/>
      <c r="I8" s="115"/>
      <c r="K8" s="106"/>
      <c r="M8" s="47" t="str">
        <f t="shared" ref="M8:M14" si="2">IF(A8="","",A8)</f>
        <v>Sirêne</v>
      </c>
      <c r="N8" s="48">
        <f t="shared" si="0"/>
        <v>0</v>
      </c>
    </row>
    <row r="9" spans="1:14" x14ac:dyDescent="0.25">
      <c r="A9" s="110" t="s">
        <v>62</v>
      </c>
      <c r="B9" s="27"/>
      <c r="C9" s="114"/>
      <c r="D9" s="114"/>
      <c r="E9" s="114"/>
      <c r="F9" s="114" t="s">
        <v>55</v>
      </c>
      <c r="G9" s="114"/>
      <c r="H9" s="114"/>
      <c r="I9" s="115"/>
      <c r="K9" s="129" t="s">
        <v>99</v>
      </c>
      <c r="M9" s="47" t="str">
        <f t="shared" si="2"/>
        <v>Portails</v>
      </c>
      <c r="N9" s="48">
        <f t="shared" si="0"/>
        <v>0</v>
      </c>
    </row>
    <row r="10" spans="1:14" x14ac:dyDescent="0.25">
      <c r="A10" s="110" t="s">
        <v>65</v>
      </c>
      <c r="B10" s="28"/>
      <c r="C10" s="114"/>
      <c r="D10" s="114"/>
      <c r="E10" s="114"/>
      <c r="F10" s="114"/>
      <c r="G10" s="114" t="s">
        <v>55</v>
      </c>
      <c r="H10" s="114"/>
      <c r="I10" s="115"/>
      <c r="K10" s="129"/>
      <c r="M10" s="47" t="str">
        <f t="shared" si="2"/>
        <v>Sacs secours</v>
      </c>
      <c r="N10" s="48">
        <f t="shared" si="0"/>
        <v>0</v>
      </c>
    </row>
    <row r="11" spans="1:14" x14ac:dyDescent="0.25">
      <c r="A11" s="110" t="s">
        <v>66</v>
      </c>
      <c r="B11" s="29"/>
      <c r="C11" s="114"/>
      <c r="D11" s="114" t="s">
        <v>55</v>
      </c>
      <c r="E11" s="114"/>
      <c r="F11" s="114"/>
      <c r="G11" s="114"/>
      <c r="H11" s="114"/>
      <c r="I11" s="115"/>
      <c r="K11" s="106"/>
      <c r="M11" s="47" t="str">
        <f t="shared" si="2"/>
        <v>Vérification hebdo</v>
      </c>
      <c r="N11" s="48">
        <f t="shared" si="0"/>
        <v>0</v>
      </c>
    </row>
    <row r="12" spans="1:14" x14ac:dyDescent="0.25">
      <c r="A12" s="110" t="s">
        <v>68</v>
      </c>
      <c r="B12" s="30"/>
      <c r="C12" s="114"/>
      <c r="D12" s="114"/>
      <c r="E12" s="114"/>
      <c r="F12" s="114"/>
      <c r="G12" s="114"/>
      <c r="H12" s="114" t="s">
        <v>55</v>
      </c>
      <c r="I12" s="115"/>
      <c r="K12" s="106"/>
      <c r="M12" s="47" t="str">
        <f t="shared" si="2"/>
        <v>Nettoyage véh/locaux</v>
      </c>
      <c r="N12" s="48">
        <f t="shared" si="0"/>
        <v>0</v>
      </c>
    </row>
    <row r="13" spans="1:14" x14ac:dyDescent="0.25">
      <c r="A13" s="110" t="s">
        <v>106</v>
      </c>
      <c r="B13" s="31"/>
      <c r="C13" s="114"/>
      <c r="D13" s="114"/>
      <c r="E13" s="114"/>
      <c r="F13" s="114" t="s">
        <v>55</v>
      </c>
      <c r="G13" s="114"/>
      <c r="H13" s="114"/>
      <c r="I13" s="115"/>
      <c r="K13" s="106"/>
      <c r="M13" s="47" t="str">
        <f t="shared" si="2"/>
        <v>Protails</v>
      </c>
      <c r="N13" s="48">
        <f t="shared" si="0"/>
        <v>0</v>
      </c>
    </row>
    <row r="14" spans="1:14" ht="19.5" thickBot="1" x14ac:dyDescent="0.3">
      <c r="A14" s="111"/>
      <c r="B14" s="52"/>
      <c r="C14" s="116"/>
      <c r="D14" s="116"/>
      <c r="E14" s="116"/>
      <c r="F14" s="116"/>
      <c r="G14" s="116"/>
      <c r="H14" s="116"/>
      <c r="I14" s="117"/>
      <c r="K14" s="106"/>
      <c r="M14" s="49" t="str">
        <f t="shared" si="2"/>
        <v/>
      </c>
      <c r="N14" s="50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44"/>
  <sheetViews>
    <sheetView workbookViewId="0">
      <selection activeCell="I11" sqref="I11"/>
    </sheetView>
  </sheetViews>
  <sheetFormatPr baseColWidth="10" defaultRowHeight="15" x14ac:dyDescent="0.25"/>
  <cols>
    <col min="1" max="1" width="17" style="120" customWidth="1"/>
    <col min="2" max="2" width="12.7109375" style="120" customWidth="1"/>
    <col min="3" max="3" width="60.7109375" style="121" customWidth="1"/>
    <col min="4" max="4" width="23.42578125" style="121" bestFit="1" customWidth="1"/>
    <col min="5" max="5" width="23.5703125" style="119" customWidth="1"/>
    <col min="6" max="6" width="23.42578125" style="119" customWidth="1"/>
    <col min="7" max="7" width="23.7109375" style="119" customWidth="1"/>
    <col min="8" max="16384" width="11.42578125" style="121"/>
  </cols>
  <sheetData>
    <row r="1" spans="1:7" s="118" customFormat="1" ht="36.75" customHeight="1" x14ac:dyDescent="0.25">
      <c r="A1" s="124" t="s">
        <v>74</v>
      </c>
      <c r="B1" s="124" t="s">
        <v>75</v>
      </c>
      <c r="C1" s="123" t="s">
        <v>27</v>
      </c>
      <c r="D1" s="123" t="s">
        <v>28</v>
      </c>
      <c r="E1" s="125" t="s">
        <v>29</v>
      </c>
      <c r="F1" s="125" t="s">
        <v>45</v>
      </c>
      <c r="G1" s="125" t="s">
        <v>46</v>
      </c>
    </row>
    <row r="2" spans="1:7" x14ac:dyDescent="0.25">
      <c r="A2" s="120">
        <v>43108</v>
      </c>
      <c r="C2" s="122" t="s">
        <v>30</v>
      </c>
      <c r="D2" s="122" t="s">
        <v>31</v>
      </c>
      <c r="E2" s="119">
        <v>43109.58048611111</v>
      </c>
    </row>
    <row r="3" spans="1:7" x14ac:dyDescent="0.25">
      <c r="A3" s="120">
        <v>43110</v>
      </c>
      <c r="C3" s="122" t="s">
        <v>32</v>
      </c>
      <c r="D3" s="122" t="s">
        <v>15</v>
      </c>
      <c r="E3" s="119">
        <v>43109.591967592591</v>
      </c>
    </row>
    <row r="4" spans="1:7" x14ac:dyDescent="0.25">
      <c r="A4" s="120">
        <v>43110</v>
      </c>
      <c r="C4" s="122" t="s">
        <v>33</v>
      </c>
      <c r="D4" s="122" t="s">
        <v>14</v>
      </c>
      <c r="E4" s="119">
        <v>43109.661805555559</v>
      </c>
    </row>
    <row r="5" spans="1:7" x14ac:dyDescent="0.25">
      <c r="A5" s="120">
        <v>43110</v>
      </c>
      <c r="C5" s="122" t="s">
        <v>34</v>
      </c>
      <c r="D5" s="122" t="s">
        <v>23</v>
      </c>
      <c r="E5" s="119">
        <v>43109.664965277778</v>
      </c>
      <c r="F5" s="119">
        <v>43109.685798611114</v>
      </c>
      <c r="G5" s="119">
        <v>43111.359409722223</v>
      </c>
    </row>
    <row r="6" spans="1:7" x14ac:dyDescent="0.25">
      <c r="A6" s="120">
        <v>43119</v>
      </c>
      <c r="C6" s="122" t="s">
        <v>35</v>
      </c>
      <c r="D6" s="122" t="s">
        <v>25</v>
      </c>
      <c r="E6" s="119">
        <v>43109.666226851848</v>
      </c>
    </row>
    <row r="7" spans="1:7" x14ac:dyDescent="0.25">
      <c r="A7" s="120">
        <v>43118</v>
      </c>
      <c r="C7" s="122" t="s">
        <v>36</v>
      </c>
      <c r="D7" s="122" t="s">
        <v>24</v>
      </c>
      <c r="E7" s="119">
        <v>43109.668599537035</v>
      </c>
    </row>
    <row r="8" spans="1:7" x14ac:dyDescent="0.25">
      <c r="A8" s="120">
        <v>43118</v>
      </c>
      <c r="C8" s="122" t="s">
        <v>37</v>
      </c>
      <c r="D8" s="122" t="s">
        <v>15</v>
      </c>
      <c r="E8" s="119">
        <v>43109.673333333332</v>
      </c>
    </row>
    <row r="9" spans="1:7" x14ac:dyDescent="0.25">
      <c r="A9" s="120">
        <v>43111</v>
      </c>
      <c r="C9" s="122" t="s">
        <v>43</v>
      </c>
      <c r="D9" s="122" t="s">
        <v>23</v>
      </c>
      <c r="E9" s="119">
        <v>43109.82472222222</v>
      </c>
    </row>
    <row r="10" spans="1:7" x14ac:dyDescent="0.25">
      <c r="A10" s="120">
        <v>43109</v>
      </c>
      <c r="C10" s="122" t="s">
        <v>44</v>
      </c>
      <c r="D10" s="122" t="s">
        <v>23</v>
      </c>
      <c r="E10" s="119">
        <v>43109.828831018516</v>
      </c>
    </row>
    <row r="11" spans="1:7" x14ac:dyDescent="0.25">
      <c r="A11" s="120">
        <v>43111</v>
      </c>
      <c r="C11" s="122" t="s">
        <v>38</v>
      </c>
      <c r="D11" s="122" t="s">
        <v>15</v>
      </c>
      <c r="E11" s="119">
        <v>43110.715381944443</v>
      </c>
    </row>
    <row r="12" spans="1:7" x14ac:dyDescent="0.25">
      <c r="A12" s="120">
        <v>43111</v>
      </c>
      <c r="C12" s="122" t="s">
        <v>42</v>
      </c>
      <c r="D12" s="122" t="s">
        <v>22</v>
      </c>
      <c r="E12" s="119">
        <v>43110.724826388891</v>
      </c>
    </row>
    <row r="13" spans="1:7" x14ac:dyDescent="0.25">
      <c r="A13" s="120">
        <v>43112</v>
      </c>
      <c r="C13" s="122" t="s">
        <v>39</v>
      </c>
      <c r="D13" s="122" t="s">
        <v>22</v>
      </c>
      <c r="E13" s="119">
        <v>43110.796261574076</v>
      </c>
    </row>
    <row r="14" spans="1:7" x14ac:dyDescent="0.25">
      <c r="A14" s="120">
        <v>43111</v>
      </c>
      <c r="B14" s="120">
        <v>43114</v>
      </c>
      <c r="C14" s="122" t="s">
        <v>76</v>
      </c>
      <c r="D14" s="122" t="s">
        <v>72</v>
      </c>
      <c r="E14" s="119">
        <v>43108.451458333337</v>
      </c>
      <c r="F14" s="119">
        <v>43109.482708333337</v>
      </c>
    </row>
    <row r="15" spans="1:7" x14ac:dyDescent="0.25">
      <c r="A15" s="120">
        <v>43115</v>
      </c>
      <c r="B15" s="120">
        <v>43115</v>
      </c>
      <c r="C15" s="122" t="s">
        <v>77</v>
      </c>
      <c r="D15" s="122" t="s">
        <v>71</v>
      </c>
      <c r="E15" s="119">
        <v>43112.037048611113</v>
      </c>
    </row>
    <row r="16" spans="1:7" x14ac:dyDescent="0.25">
      <c r="A16" s="120">
        <v>43115</v>
      </c>
      <c r="B16" s="120">
        <v>43119</v>
      </c>
      <c r="C16" s="122" t="s">
        <v>78</v>
      </c>
      <c r="D16" s="122" t="s">
        <v>69</v>
      </c>
      <c r="E16" s="119">
        <v>43112.044224537036</v>
      </c>
    </row>
    <row r="17" spans="1:7" x14ac:dyDescent="0.25">
      <c r="A17" s="120">
        <v>43122</v>
      </c>
      <c r="B17" s="120">
        <v>43124</v>
      </c>
      <c r="C17" s="122" t="s">
        <v>101</v>
      </c>
      <c r="D17" s="122" t="s">
        <v>100</v>
      </c>
      <c r="E17" s="119">
        <v>43115.78193287037</v>
      </c>
      <c r="G17" s="119">
        <v>43124.78193287037</v>
      </c>
    </row>
    <row r="18" spans="1:7" x14ac:dyDescent="0.25">
      <c r="A18" s="120">
        <v>43124</v>
      </c>
      <c r="B18" s="120">
        <v>43126</v>
      </c>
      <c r="C18" s="122" t="s">
        <v>102</v>
      </c>
      <c r="D18" s="122" t="s">
        <v>92</v>
      </c>
      <c r="E18" s="119">
        <v>43124.746157407404</v>
      </c>
    </row>
    <row r="19" spans="1:7" x14ac:dyDescent="0.25">
      <c r="A19" s="120">
        <v>43126</v>
      </c>
      <c r="B19" s="120">
        <v>43127</v>
      </c>
      <c r="C19" s="122" t="s">
        <v>103</v>
      </c>
      <c r="D19" s="122" t="s">
        <v>100</v>
      </c>
      <c r="E19" s="119">
        <v>43127.926458333335</v>
      </c>
    </row>
    <row r="20" spans="1:7" x14ac:dyDescent="0.25">
      <c r="A20" s="120">
        <v>43127</v>
      </c>
      <c r="B20" s="120">
        <v>43128</v>
      </c>
      <c r="C20" s="122" t="s">
        <v>104</v>
      </c>
      <c r="D20" s="122" t="s">
        <v>94</v>
      </c>
      <c r="E20" s="119">
        <v>43127.928599537037</v>
      </c>
    </row>
    <row r="21" spans="1:7" x14ac:dyDescent="0.25">
      <c r="A21" s="120">
        <v>43134</v>
      </c>
      <c r="B21" s="120">
        <v>43138</v>
      </c>
      <c r="C21" s="122" t="s">
        <v>105</v>
      </c>
      <c r="D21" s="122" t="s">
        <v>88</v>
      </c>
      <c r="E21" s="119">
        <v>43134.636111111111</v>
      </c>
    </row>
    <row r="22" spans="1:7" x14ac:dyDescent="0.25">
      <c r="C22" s="122"/>
      <c r="D22" s="122"/>
    </row>
    <row r="23" spans="1:7" x14ac:dyDescent="0.25">
      <c r="C23" s="122"/>
      <c r="D23" s="122"/>
    </row>
    <row r="24" spans="1:7" x14ac:dyDescent="0.25">
      <c r="C24" s="122"/>
      <c r="D24" s="122"/>
    </row>
    <row r="25" spans="1:7" x14ac:dyDescent="0.25">
      <c r="C25" s="122"/>
      <c r="D25" s="122"/>
    </row>
    <row r="26" spans="1:7" x14ac:dyDescent="0.25">
      <c r="C26" s="122"/>
      <c r="D26" s="122"/>
    </row>
    <row r="27" spans="1:7" x14ac:dyDescent="0.25">
      <c r="C27" s="122"/>
      <c r="D27" s="122"/>
    </row>
    <row r="28" spans="1:7" x14ac:dyDescent="0.25">
      <c r="C28" s="122"/>
      <c r="D28" s="122"/>
    </row>
    <row r="29" spans="1:7" x14ac:dyDescent="0.25">
      <c r="C29" s="122"/>
      <c r="D29" s="122"/>
    </row>
    <row r="30" spans="1:7" x14ac:dyDescent="0.25">
      <c r="C30" s="122"/>
      <c r="D30" s="122"/>
    </row>
    <row r="31" spans="1:7" x14ac:dyDescent="0.25">
      <c r="C31" s="122"/>
      <c r="D31" s="122"/>
    </row>
    <row r="32" spans="1:7" x14ac:dyDescent="0.25">
      <c r="C32" s="122"/>
      <c r="D32" s="122"/>
    </row>
    <row r="33" spans="3:4" x14ac:dyDescent="0.25">
      <c r="C33" s="122"/>
      <c r="D33" s="122"/>
    </row>
    <row r="34" spans="3:4" x14ac:dyDescent="0.25">
      <c r="C34" s="122"/>
      <c r="D34" s="122"/>
    </row>
    <row r="35" spans="3:4" x14ac:dyDescent="0.25">
      <c r="C35" s="122"/>
      <c r="D35" s="122"/>
    </row>
    <row r="36" spans="3:4" x14ac:dyDescent="0.25">
      <c r="C36" s="122"/>
      <c r="D36" s="122"/>
    </row>
    <row r="37" spans="3:4" x14ac:dyDescent="0.25">
      <c r="C37" s="122"/>
      <c r="D37" s="122"/>
    </row>
    <row r="38" spans="3:4" x14ac:dyDescent="0.25">
      <c r="C38" s="122"/>
      <c r="D38" s="122"/>
    </row>
    <row r="39" spans="3:4" x14ac:dyDescent="0.25">
      <c r="C39" s="122"/>
      <c r="D39" s="122"/>
    </row>
    <row r="40" spans="3:4" x14ac:dyDescent="0.25">
      <c r="C40" s="122"/>
      <c r="D40" s="122"/>
    </row>
    <row r="41" spans="3:4" x14ac:dyDescent="0.25">
      <c r="C41" s="122"/>
      <c r="D41" s="122"/>
    </row>
    <row r="42" spans="3:4" x14ac:dyDescent="0.25">
      <c r="C42" s="122"/>
      <c r="D42" s="122"/>
    </row>
    <row r="43" spans="3:4" x14ac:dyDescent="0.25">
      <c r="C43" s="122"/>
      <c r="D43" s="122"/>
    </row>
    <row r="44" spans="3:4" x14ac:dyDescent="0.25">
      <c r="C44" s="122"/>
      <c r="D44" s="12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6"/>
  <sheetViews>
    <sheetView showGridLines="0" zoomScaleNormal="100" zoomScaleSheetLayoutView="55" workbookViewId="0">
      <pane ySplit="22" topLeftCell="A23" activePane="bottomLeft" state="frozen"/>
      <selection pane="bottomLeft" activeCell="V13" sqref="V13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1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1"/>
      <c r="C1" s="51"/>
      <c r="D1" s="15"/>
      <c r="E1" s="15"/>
      <c r="F1" s="15"/>
      <c r="G1" s="15"/>
      <c r="H1" s="15"/>
      <c r="I1" s="15"/>
      <c r="J1" s="15"/>
      <c r="K1" s="15"/>
      <c r="L1" s="16"/>
      <c r="M1" s="41"/>
      <c r="N1" s="69"/>
      <c r="O1" s="34"/>
      <c r="P1" s="34"/>
      <c r="Q1" s="9"/>
    </row>
    <row r="2" spans="2:17" ht="24.95" customHeight="1" thickBot="1" x14ac:dyDescent="0.3">
      <c r="B2" s="33" t="s">
        <v>0</v>
      </c>
      <c r="C2" s="158">
        <v>43142</v>
      </c>
      <c r="D2" s="159"/>
      <c r="E2" s="159"/>
      <c r="F2" s="160"/>
      <c r="G2" s="40"/>
      <c r="H2" s="60" t="s">
        <v>1</v>
      </c>
      <c r="I2" s="61">
        <v>0.375</v>
      </c>
      <c r="J2" s="62" t="s">
        <v>3</v>
      </c>
      <c r="K2" s="63">
        <v>0.70833333333333337</v>
      </c>
      <c r="L2" s="17"/>
      <c r="M2" s="68"/>
      <c r="N2" s="96"/>
      <c r="O2" s="20"/>
      <c r="P2" s="20"/>
      <c r="Q2" s="8"/>
    </row>
    <row r="3" spans="2:17" ht="9.9499999999999993" customHeight="1" thickBot="1" x14ac:dyDescent="0.3">
      <c r="B3" s="42"/>
      <c r="C3" s="56"/>
      <c r="D3" s="18"/>
      <c r="E3" s="18"/>
      <c r="F3" s="18"/>
      <c r="G3" s="18"/>
      <c r="H3" s="18"/>
      <c r="I3" s="18"/>
      <c r="J3" s="18"/>
      <c r="K3" s="18"/>
      <c r="L3" s="19"/>
      <c r="M3" s="42"/>
      <c r="N3" s="70"/>
      <c r="O3" s="35"/>
      <c r="P3" s="35"/>
      <c r="Q3" s="6"/>
    </row>
    <row r="4" spans="2:17" ht="20.100000000000001" customHeight="1" x14ac:dyDescent="0.25">
      <c r="B4" s="130" t="s">
        <v>2</v>
      </c>
      <c r="C4" s="86" t="s">
        <v>19</v>
      </c>
      <c r="D4" s="20"/>
      <c r="E4" s="20"/>
      <c r="F4" s="20"/>
      <c r="G4" s="20"/>
      <c r="H4" s="130" t="s">
        <v>26</v>
      </c>
      <c r="I4" s="133" t="str">
        <f ca="1">consignes(C2)</f>
        <v/>
      </c>
      <c r="J4" s="134"/>
      <c r="K4" s="134"/>
      <c r="L4" s="134"/>
      <c r="M4" s="134"/>
      <c r="N4" s="134"/>
      <c r="O4" s="134"/>
      <c r="P4" s="134"/>
      <c r="Q4" s="135"/>
    </row>
    <row r="5" spans="2:17" ht="20.100000000000001" customHeight="1" x14ac:dyDescent="0.25">
      <c r="B5" s="131"/>
      <c r="C5" s="87" t="s">
        <v>21</v>
      </c>
      <c r="D5" s="147" t="s">
        <v>125</v>
      </c>
      <c r="E5" s="147"/>
      <c r="F5" s="147"/>
      <c r="G5" s="20"/>
      <c r="H5" s="131"/>
      <c r="I5" s="136"/>
      <c r="J5" s="137"/>
      <c r="K5" s="137"/>
      <c r="L5" s="137"/>
      <c r="M5" s="137"/>
      <c r="N5" s="137"/>
      <c r="O5" s="137"/>
      <c r="P5" s="137"/>
      <c r="Q5" s="138"/>
    </row>
    <row r="6" spans="2:17" ht="19.5" customHeight="1" thickBot="1" x14ac:dyDescent="0.3">
      <c r="B6" s="132"/>
      <c r="C6" s="14"/>
      <c r="D6" s="163"/>
      <c r="E6" s="164"/>
      <c r="F6" s="164"/>
      <c r="G6" s="35"/>
      <c r="H6" s="132"/>
      <c r="I6" s="139"/>
      <c r="J6" s="140"/>
      <c r="K6" s="140"/>
      <c r="L6" s="140"/>
      <c r="M6" s="140"/>
      <c r="N6" s="140"/>
      <c r="O6" s="140"/>
      <c r="P6" s="140"/>
      <c r="Q6" s="141"/>
    </row>
    <row r="7" spans="2:17" ht="20.100000000000001" customHeight="1" x14ac:dyDescent="0.2">
      <c r="B7" s="130" t="s">
        <v>4</v>
      </c>
      <c r="C7" s="12"/>
      <c r="D7" s="12" t="s">
        <v>20</v>
      </c>
      <c r="E7" s="12"/>
      <c r="F7" s="12"/>
      <c r="G7" s="36"/>
      <c r="H7" s="142" t="s">
        <v>40</v>
      </c>
      <c r="I7" s="57" t="s">
        <v>18</v>
      </c>
      <c r="J7" s="11" t="s">
        <v>10</v>
      </c>
      <c r="K7" s="11" t="s">
        <v>12</v>
      </c>
      <c r="L7" s="9"/>
      <c r="M7" s="130" t="s">
        <v>47</v>
      </c>
      <c r="N7" s="148" t="str">
        <f>Quotidien!A3</f>
        <v>Notam</v>
      </c>
      <c r="O7" s="149"/>
      <c r="P7" s="66" t="str">
        <f>IF(E19=TRUE,"Effectué","")</f>
        <v>Effectué</v>
      </c>
      <c r="Q7" s="53" t="str">
        <f>IFERROR(VLOOKUP($N$7,Tache_jr,2,FALSE),"")</f>
        <v>x</v>
      </c>
    </row>
    <row r="8" spans="2:17" ht="20.100000000000001" customHeight="1" x14ac:dyDescent="0.25">
      <c r="B8" s="131"/>
      <c r="C8" s="38" t="s">
        <v>7</v>
      </c>
      <c r="D8" s="147" t="s">
        <v>113</v>
      </c>
      <c r="E8" s="147"/>
      <c r="F8" s="147"/>
      <c r="G8" s="37"/>
      <c r="H8" s="143"/>
      <c r="I8" s="58" t="s">
        <v>79</v>
      </c>
      <c r="J8" s="13">
        <v>0.39583333333333331</v>
      </c>
      <c r="K8" s="13">
        <v>0.6875</v>
      </c>
      <c r="L8" s="39"/>
      <c r="M8" s="131"/>
      <c r="N8" s="145" t="str">
        <f>Quotidien!A4</f>
        <v>Vérification engins</v>
      </c>
      <c r="O8" s="146"/>
      <c r="P8" s="65" t="str">
        <f>IF(F19=TRUE,"Effectué","")</f>
        <v>Effectué</v>
      </c>
      <c r="Q8" s="54" t="str">
        <f>IFERROR(VLOOKUP($N$8,Tache_jr,2,FALSE),"Inconnu")</f>
        <v>x</v>
      </c>
    </row>
    <row r="9" spans="2:17" ht="20.100000000000001" customHeight="1" x14ac:dyDescent="0.25">
      <c r="B9" s="131"/>
      <c r="C9" s="38" t="s">
        <v>8</v>
      </c>
      <c r="D9" s="147"/>
      <c r="E9" s="147"/>
      <c r="F9" s="147"/>
      <c r="G9" s="37"/>
      <c r="H9" s="143"/>
      <c r="I9" s="58"/>
      <c r="J9" s="13"/>
      <c r="K9" s="13"/>
      <c r="L9" s="39"/>
      <c r="M9" s="131"/>
      <c r="N9" s="145" t="str">
        <f>Quotidien!A5</f>
        <v>Manœuvre</v>
      </c>
      <c r="O9" s="146"/>
      <c r="P9" s="65" t="str">
        <f>IF(G19=TRUE,"Effectué","")</f>
        <v>Effectué</v>
      </c>
      <c r="Q9" s="54">
        <f>IFERROR(VLOOKUP($N$9,Tache_jr,2,FALSE),"Inconnu")</f>
        <v>0</v>
      </c>
    </row>
    <row r="10" spans="2:17" ht="20.100000000000001" customHeight="1" thickBot="1" x14ac:dyDescent="0.3">
      <c r="B10" s="131"/>
      <c r="C10" s="10"/>
      <c r="D10" s="10"/>
      <c r="E10" s="14"/>
      <c r="F10" s="14"/>
      <c r="G10" s="64"/>
      <c r="H10" s="143"/>
      <c r="I10" s="58"/>
      <c r="J10" s="13"/>
      <c r="K10" s="13"/>
      <c r="L10" s="39"/>
      <c r="M10" s="131"/>
      <c r="N10" s="145" t="str">
        <f>Quotidien!A6</f>
        <v>Sport</v>
      </c>
      <c r="O10" s="146"/>
      <c r="P10" s="65" t="str">
        <f>IF(H19=TRUE,"Effectué","")</f>
        <v>Effectué</v>
      </c>
      <c r="Q10" s="54">
        <f>IFERROR(VLOOKUP($N$10,Tache_jr,2,FALSE),"Inconnu")</f>
        <v>0</v>
      </c>
    </row>
    <row r="11" spans="2:17" ht="20.100000000000001" customHeight="1" x14ac:dyDescent="0.25">
      <c r="B11" s="131"/>
      <c r="C11" s="12"/>
      <c r="D11" s="12" t="s">
        <v>5</v>
      </c>
      <c r="E11" s="12"/>
      <c r="F11" s="12"/>
      <c r="G11" s="36"/>
      <c r="H11" s="143"/>
      <c r="I11" s="58"/>
      <c r="J11" s="59"/>
      <c r="K11" s="59"/>
      <c r="L11" s="8"/>
      <c r="M11" s="131"/>
      <c r="N11" s="145" t="str">
        <f>Quotidien!A7</f>
        <v>Mousse</v>
      </c>
      <c r="O11" s="146"/>
      <c r="P11" s="65" t="str">
        <f>IF(I19=TRUE,"Effectué","")</f>
        <v>Effectué</v>
      </c>
      <c r="Q11" s="54">
        <f>IFERROR(VLOOKUP($N$11,Tache_jr,2,FALSE),"Inconnu")</f>
        <v>0</v>
      </c>
    </row>
    <row r="12" spans="2:17" ht="20.100000000000001" customHeight="1" thickBot="1" x14ac:dyDescent="0.3">
      <c r="B12" s="131"/>
      <c r="C12" s="38" t="s">
        <v>7</v>
      </c>
      <c r="D12" s="147" t="s">
        <v>111</v>
      </c>
      <c r="E12" s="147"/>
      <c r="F12" s="147"/>
      <c r="G12" s="7"/>
      <c r="H12" s="144"/>
      <c r="I12" s="43"/>
      <c r="J12" s="44"/>
      <c r="K12" s="44"/>
      <c r="L12" s="6"/>
      <c r="M12" s="131"/>
      <c r="N12" s="145" t="str">
        <f>Quotidien!A8</f>
        <v>Sirêne</v>
      </c>
      <c r="O12" s="146"/>
      <c r="P12" s="65" t="str">
        <f>IF(J19=TRUE,"Effectué","")</f>
        <v/>
      </c>
      <c r="Q12" s="54">
        <f>IFERROR(VLOOKUP($N$12,Tache_jr,2,FALSE),"Inconnu")</f>
        <v>0</v>
      </c>
    </row>
    <row r="13" spans="2:17" ht="20.100000000000001" customHeight="1" thickBot="1" x14ac:dyDescent="0.3">
      <c r="B13" s="131"/>
      <c r="C13" s="38" t="s">
        <v>9</v>
      </c>
      <c r="D13" s="147" t="s">
        <v>123</v>
      </c>
      <c r="E13" s="147"/>
      <c r="F13" s="147"/>
      <c r="G13" s="7"/>
      <c r="H13" s="82" t="s">
        <v>73</v>
      </c>
      <c r="I13" s="72"/>
      <c r="J13" s="72"/>
      <c r="K13" s="72"/>
      <c r="L13" s="73"/>
      <c r="M13" s="131"/>
      <c r="N13" s="145" t="str">
        <f>Quotidien!A9</f>
        <v>Portails</v>
      </c>
      <c r="O13" s="146"/>
      <c r="P13" s="65" t="str">
        <f>IF(K19=TRUE,"Effectué","")</f>
        <v/>
      </c>
      <c r="Q13" s="54">
        <f>IFERROR(VLOOKUP($N$13,Tache_jr,2,FALSE),"Inconnu")</f>
        <v>0</v>
      </c>
    </row>
    <row r="14" spans="2:17" ht="20.100000000000001" customHeight="1" thickBot="1" x14ac:dyDescent="0.3">
      <c r="B14" s="131"/>
      <c r="C14" s="14"/>
      <c r="D14" s="161"/>
      <c r="E14" s="161"/>
      <c r="F14" s="161"/>
      <c r="G14" s="5"/>
      <c r="H14" s="84"/>
      <c r="I14" s="88"/>
      <c r="J14" s="83"/>
      <c r="K14" s="83"/>
      <c r="L14" s="8"/>
      <c r="M14" s="131"/>
      <c r="N14" s="145" t="str">
        <f>Quotidien!A10</f>
        <v>Sacs secours</v>
      </c>
      <c r="O14" s="146"/>
      <c r="P14" s="65" t="str">
        <f>IF(L19=TRUE,"Effectué","")</f>
        <v/>
      </c>
      <c r="Q14" s="54">
        <f>IFERROR(VLOOKUP($N$14,Tache_jr,2,FALSE),"Inconnu")</f>
        <v>0</v>
      </c>
    </row>
    <row r="15" spans="2:17" ht="20.100000000000001" customHeight="1" thickBot="1" x14ac:dyDescent="0.3">
      <c r="B15" s="131"/>
      <c r="C15" s="12"/>
      <c r="D15" s="12" t="s">
        <v>6</v>
      </c>
      <c r="E15" s="12"/>
      <c r="F15" s="12"/>
      <c r="G15" s="9"/>
      <c r="H15" s="84"/>
      <c r="I15" s="83"/>
      <c r="J15" s="83"/>
      <c r="K15" s="83"/>
      <c r="L15" s="8"/>
      <c r="M15" s="131"/>
      <c r="N15" s="145" t="str">
        <f>Quotidien!A11</f>
        <v>Vérification hebdo</v>
      </c>
      <c r="O15" s="146"/>
      <c r="P15" s="65" t="str">
        <f>IF(M19=TRUE,"Effectué","")</f>
        <v/>
      </c>
      <c r="Q15" s="54">
        <f>IFERROR(VLOOKUP($N$15,Tache_jr,2,FALSE),"Inconnu")</f>
        <v>0</v>
      </c>
    </row>
    <row r="16" spans="2:17" ht="20.100000000000001" customHeight="1" thickBot="1" x14ac:dyDescent="0.3">
      <c r="B16" s="131"/>
      <c r="C16" s="38" t="s">
        <v>7</v>
      </c>
      <c r="D16" s="147" t="s">
        <v>109</v>
      </c>
      <c r="E16" s="147"/>
      <c r="F16" s="147"/>
      <c r="G16" s="8"/>
      <c r="H16" s="75" t="s">
        <v>67</v>
      </c>
      <c r="I16" s="74"/>
      <c r="J16" s="74"/>
      <c r="K16" s="100"/>
      <c r="L16" s="101"/>
      <c r="M16" s="131"/>
      <c r="N16" s="145" t="str">
        <f>Quotidien!A12</f>
        <v>Nettoyage véh/locaux</v>
      </c>
      <c r="O16" s="146"/>
      <c r="P16" s="65" t="str">
        <f>IF(N19=TRUE,"Effectué","")</f>
        <v>Effectué</v>
      </c>
      <c r="Q16" s="54">
        <f>IFERROR(VLOOKUP($N$16,Tache_jr,2,FALSE),"Inconnu")</f>
        <v>0</v>
      </c>
    </row>
    <row r="17" spans="2:18" ht="20.100000000000001" customHeight="1" x14ac:dyDescent="0.25">
      <c r="B17" s="131"/>
      <c r="C17" s="38" t="s">
        <v>9</v>
      </c>
      <c r="D17" s="147" t="s">
        <v>127</v>
      </c>
      <c r="E17" s="147"/>
      <c r="F17" s="147"/>
      <c r="G17" s="8"/>
      <c r="H17" s="76"/>
      <c r="I17" s="77"/>
      <c r="J17" s="77"/>
      <c r="K17" s="77"/>
      <c r="L17" s="78"/>
      <c r="M17" s="131"/>
      <c r="N17" s="145" t="str">
        <f>Quotidien!A13</f>
        <v>Protails</v>
      </c>
      <c r="O17" s="146"/>
      <c r="P17" s="65" t="str">
        <f>IF(O19=TRUE,"Effectué","")</f>
        <v/>
      </c>
      <c r="Q17" s="54">
        <f>IFERROR(VLOOKUP($N$17,Tache_jr,2,FALSE),"Inconnu")</f>
        <v>0</v>
      </c>
    </row>
    <row r="18" spans="2:18" ht="20.100000000000001" customHeight="1" thickBot="1" x14ac:dyDescent="0.3">
      <c r="B18" s="132"/>
      <c r="C18" s="14"/>
      <c r="D18" s="162"/>
      <c r="E18" s="162"/>
      <c r="F18" s="162"/>
      <c r="G18" s="6"/>
      <c r="H18" s="79"/>
      <c r="I18" s="80"/>
      <c r="J18" s="80"/>
      <c r="K18" s="99" t="b">
        <v>0</v>
      </c>
      <c r="L18" s="81"/>
      <c r="M18" s="132"/>
      <c r="N18" s="150">
        <f>Quotidien!A14</f>
        <v>0</v>
      </c>
      <c r="O18" s="151"/>
      <c r="P18" s="67" t="str">
        <f>IF(P19=TRUE,"Effectué","")</f>
        <v/>
      </c>
      <c r="Q18" s="55" t="str">
        <f>IFERROR(VLOOKUP($N$18,Tache_jr,2,FALSE),"")</f>
        <v/>
      </c>
    </row>
    <row r="19" spans="2:18" ht="17.25" hidden="1" customHeight="1" thickBot="1" x14ac:dyDescent="0.3">
      <c r="B19" s="93" t="b">
        <v>1</v>
      </c>
      <c r="C19" s="93" t="b">
        <v>0</v>
      </c>
      <c r="D19" s="93" t="b">
        <v>0</v>
      </c>
      <c r="E19" s="93" t="b">
        <v>1</v>
      </c>
      <c r="F19" s="93" t="b">
        <v>1</v>
      </c>
      <c r="G19" s="93" t="b">
        <v>1</v>
      </c>
      <c r="H19" s="93" t="b">
        <v>1</v>
      </c>
      <c r="I19" s="93" t="b">
        <v>1</v>
      </c>
      <c r="J19" s="93" t="b">
        <v>0</v>
      </c>
      <c r="K19" s="93" t="b">
        <v>0</v>
      </c>
      <c r="L19" s="93" t="b">
        <v>0</v>
      </c>
      <c r="M19" s="93" t="b">
        <v>0</v>
      </c>
      <c r="N19" s="93" t="b">
        <v>1</v>
      </c>
      <c r="O19" s="93" t="b">
        <v>0</v>
      </c>
      <c r="P19" s="93" t="b">
        <v>0</v>
      </c>
    </row>
    <row r="20" spans="2:18" ht="30" customHeight="1" thickBot="1" x14ac:dyDescent="0.3">
      <c r="B20" s="94"/>
      <c r="C20" s="152"/>
      <c r="D20" s="153"/>
      <c r="E20" s="153"/>
      <c r="F20" s="153"/>
      <c r="G20" s="153"/>
      <c r="H20" s="153"/>
      <c r="I20" s="153"/>
      <c r="J20" s="153"/>
      <c r="K20" s="153"/>
      <c r="L20" s="154"/>
      <c r="M20" s="95"/>
      <c r="N20" s="155"/>
      <c r="O20" s="156"/>
      <c r="P20" s="156"/>
      <c r="Q20" s="157"/>
      <c r="R20" s="85"/>
    </row>
    <row r="21" spans="2:18" ht="15" hidden="1" customHeight="1" thickBot="1" x14ac:dyDescent="0.3">
      <c r="B21" s="2"/>
    </row>
    <row r="22" spans="2:18" ht="24.95" customHeight="1" thickBot="1" x14ac:dyDescent="0.3">
      <c r="B22" s="89" t="s">
        <v>10</v>
      </c>
      <c r="C22" s="90" t="s">
        <v>11</v>
      </c>
      <c r="D22" s="91"/>
      <c r="E22" s="91"/>
      <c r="F22" s="91"/>
      <c r="G22" s="91"/>
      <c r="H22" s="91"/>
      <c r="I22" s="91"/>
      <c r="J22" s="91"/>
      <c r="K22" s="91"/>
      <c r="L22" s="92"/>
      <c r="M22" s="89" t="s">
        <v>12</v>
      </c>
      <c r="N22" s="90" t="s">
        <v>28</v>
      </c>
      <c r="O22" s="91"/>
      <c r="P22" s="91"/>
      <c r="Q22" s="92"/>
    </row>
    <row r="23" spans="2:18" ht="30" customHeight="1" x14ac:dyDescent="0.25">
      <c r="B23" s="97">
        <v>0.55277777777777781</v>
      </c>
      <c r="C23" s="171" t="s">
        <v>80</v>
      </c>
      <c r="D23" s="172"/>
      <c r="E23" s="172"/>
      <c r="F23" s="172"/>
      <c r="G23" s="172"/>
      <c r="H23" s="172"/>
      <c r="I23" s="172"/>
      <c r="J23" s="172"/>
      <c r="K23" s="172"/>
      <c r="L23" s="173"/>
      <c r="M23" s="97">
        <v>0.55277777777777781</v>
      </c>
      <c r="N23" s="174" t="s">
        <v>70</v>
      </c>
      <c r="O23" s="175"/>
      <c r="P23" s="175"/>
      <c r="Q23" s="176"/>
    </row>
    <row r="24" spans="2:18" ht="30" customHeight="1" x14ac:dyDescent="0.25">
      <c r="B24" s="98">
        <v>0.55277777777777781</v>
      </c>
      <c r="C24" s="165" t="s">
        <v>81</v>
      </c>
      <c r="D24" s="166"/>
      <c r="E24" s="166"/>
      <c r="F24" s="166"/>
      <c r="G24" s="166"/>
      <c r="H24" s="166"/>
      <c r="I24" s="166"/>
      <c r="J24" s="166"/>
      <c r="K24" s="166"/>
      <c r="L24" s="167"/>
      <c r="M24" s="98">
        <v>0.5541666666666667</v>
      </c>
      <c r="N24" s="168" t="s">
        <v>70</v>
      </c>
      <c r="O24" s="169"/>
      <c r="P24" s="169"/>
      <c r="Q24" s="170"/>
    </row>
    <row r="25" spans="2:18" ht="15.75" customHeight="1" x14ac:dyDescent="0.25">
      <c r="B25" s="98">
        <v>0.55277777777777781</v>
      </c>
      <c r="C25" s="177" t="s">
        <v>82</v>
      </c>
      <c r="D25" s="166"/>
      <c r="E25" s="166"/>
      <c r="F25" s="166"/>
      <c r="G25" s="166"/>
      <c r="H25" s="166"/>
      <c r="I25" s="166"/>
      <c r="J25" s="166"/>
      <c r="K25" s="166"/>
      <c r="L25" s="167"/>
      <c r="M25" s="98">
        <v>0.55277777777777781</v>
      </c>
      <c r="N25" s="168" t="s">
        <v>70</v>
      </c>
      <c r="O25" s="169"/>
      <c r="P25" s="169"/>
      <c r="Q25" s="170"/>
    </row>
    <row r="26" spans="2:18" ht="45" customHeight="1" x14ac:dyDescent="0.25">
      <c r="B26" s="98">
        <v>0.55486111111111114</v>
      </c>
      <c r="C26" s="165" t="s">
        <v>83</v>
      </c>
      <c r="D26" s="166"/>
      <c r="E26" s="166"/>
      <c r="F26" s="166"/>
      <c r="G26" s="166"/>
      <c r="H26" s="166"/>
      <c r="I26" s="166"/>
      <c r="J26" s="166"/>
      <c r="K26" s="166"/>
      <c r="L26" s="167"/>
      <c r="M26" s="98">
        <v>0.55625000000000002</v>
      </c>
      <c r="N26" s="168" t="s">
        <v>70</v>
      </c>
      <c r="O26" s="169"/>
      <c r="P26" s="169"/>
      <c r="Q26" s="170"/>
    </row>
  </sheetData>
  <mergeCells count="39"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>
      <formula1>"Niv 0,Niv 1,Niv 2,Niv 3,Niv 4,Niv 5,Niv 6,Niv 7,Niv 8"</formula1>
    </dataValidation>
    <dataValidation type="list" allowBlank="1" showInputMessage="1" showErrorMessage="1" sqref="D5:F5 D8:F8 D9:F9 D12:F12 D13:F13 D16:F16 D17:F17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r:id="rId5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Maurice</cp:lastModifiedBy>
  <cp:lastPrinted>2018-01-15T14:00:11Z</cp:lastPrinted>
  <dcterms:created xsi:type="dcterms:W3CDTF">2016-01-31T09:49:50Z</dcterms:created>
  <dcterms:modified xsi:type="dcterms:W3CDTF">2018-02-11T10:44:20Z</dcterms:modified>
</cp:coreProperties>
</file>