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95" yWindow="120" windowWidth="25005" windowHeight="12240"/>
  </bookViews>
  <sheets>
    <sheet name="Export_1" sheetId="1" r:id="rId1"/>
    <sheet name="Report_Fac" sheetId="11" r:id="rId2"/>
    <sheet name="Doublon" sheetId="12" r:id="rId3"/>
  </sheets>
  <definedNames>
    <definedName name="_xlnm._FilterDatabase" localSheetId="0" hidden="1">Export_1!$D$1:$D$7</definedName>
    <definedName name="_xlnm._FilterDatabase" localSheetId="1" hidden="1">Report_Fac!$A$3:$K$8</definedName>
    <definedName name="_xlnm.Extract" localSheetId="1">Report_Fac!$A$3</definedName>
  </definedNames>
  <calcPr calcId="145621"/>
</workbook>
</file>

<file path=xl/calcChain.xml><?xml version="1.0" encoding="utf-8"?>
<calcChain xmlns="http://schemas.openxmlformats.org/spreadsheetml/2006/main">
  <c r="K8" i="11" l="1"/>
  <c r="H8" i="11"/>
  <c r="G8" i="11"/>
  <c r="F8" i="11"/>
  <c r="C8" i="11"/>
  <c r="B8" i="11"/>
  <c r="E8" i="11" s="1"/>
  <c r="K7" i="11"/>
  <c r="H7" i="11"/>
  <c r="G7" i="11"/>
  <c r="F7" i="11"/>
  <c r="C7" i="11"/>
  <c r="B7" i="11"/>
  <c r="E7" i="11" s="1"/>
  <c r="K6" i="11"/>
  <c r="H6" i="11"/>
  <c r="I6" i="11" s="1"/>
  <c r="G6" i="11"/>
  <c r="F6" i="11"/>
  <c r="C6" i="11"/>
  <c r="B6" i="11"/>
  <c r="E6" i="11" s="1"/>
  <c r="K5" i="11"/>
  <c r="I5" i="11"/>
  <c r="H5" i="11"/>
  <c r="G5" i="11"/>
  <c r="F5" i="11"/>
  <c r="C5" i="11"/>
  <c r="B5" i="11"/>
  <c r="E5" i="11" s="1"/>
  <c r="K4" i="11"/>
  <c r="H4" i="11"/>
  <c r="G4" i="11"/>
  <c r="F4" i="11"/>
  <c r="C4" i="11"/>
  <c r="B4" i="11"/>
  <c r="E4" i="11" s="1"/>
  <c r="I4" i="11" l="1"/>
  <c r="J5" i="11"/>
  <c r="I7" i="11"/>
  <c r="J7" i="11" s="1"/>
  <c r="I8" i="11"/>
  <c r="J8" i="11" s="1"/>
  <c r="J4" i="11"/>
  <c r="J6" i="11"/>
  <c r="W2" i="1"/>
  <c r="W3" i="1"/>
  <c r="W4" i="1"/>
  <c r="W5" i="1"/>
  <c r="W6" i="1"/>
  <c r="W7" i="1"/>
  <c r="V2" i="1" l="1"/>
  <c r="V3" i="1"/>
  <c r="V4" i="1"/>
  <c r="V5" i="1"/>
  <c r="V6" i="1"/>
  <c r="V7" i="1"/>
  <c r="U2" i="1"/>
  <c r="U3" i="1"/>
  <c r="U4" i="1"/>
  <c r="U5" i="1"/>
  <c r="U6" i="1"/>
  <c r="U7" i="1"/>
</calcChain>
</file>

<file path=xl/sharedStrings.xml><?xml version="1.0" encoding="utf-8"?>
<sst xmlns="http://schemas.openxmlformats.org/spreadsheetml/2006/main" count="110" uniqueCount="60">
  <si>
    <t>Société</t>
  </si>
  <si>
    <t>Site</t>
  </si>
  <si>
    <t>Date</t>
  </si>
  <si>
    <t>N° fac</t>
  </si>
  <si>
    <t>N° clt</t>
  </si>
  <si>
    <t>Client</t>
  </si>
  <si>
    <t>N° clt grp</t>
  </si>
  <si>
    <t>Ccial</t>
  </si>
  <si>
    <t>CP</t>
  </si>
  <si>
    <t>Type ligne</t>
  </si>
  <si>
    <t>Ligne facture</t>
  </si>
  <si>
    <t>Article</t>
  </si>
  <si>
    <t>Désignation</t>
  </si>
  <si>
    <t>Qté</t>
  </si>
  <si>
    <t>Prix HT</t>
  </si>
  <si>
    <t>Montant HT</t>
  </si>
  <si>
    <t>Etat</t>
  </si>
  <si>
    <t>Code</t>
  </si>
  <si>
    <t>Intitulé</t>
  </si>
  <si>
    <t>Compte</t>
  </si>
  <si>
    <t>Validée</t>
  </si>
  <si>
    <t>MARCHIE</t>
  </si>
  <si>
    <t>PRESTA</t>
  </si>
  <si>
    <t>Mois</t>
  </si>
  <si>
    <t>Année</t>
  </si>
  <si>
    <t>N° Cpt</t>
  </si>
  <si>
    <t>Date Facturation</t>
  </si>
  <si>
    <t>Nature</t>
  </si>
  <si>
    <t>Nat</t>
  </si>
  <si>
    <t>HT Euros</t>
  </si>
  <si>
    <t>TVA euros</t>
  </si>
  <si>
    <t>TTC Euros</t>
  </si>
  <si>
    <t>Taux TVA</t>
  </si>
  <si>
    <t>N° Fac</t>
  </si>
  <si>
    <t>Jour</t>
  </si>
  <si>
    <t>Date expé</t>
  </si>
  <si>
    <t>Société A</t>
  </si>
  <si>
    <t>Société B</t>
  </si>
  <si>
    <t>Société C</t>
  </si>
  <si>
    <t>A01</t>
  </si>
  <si>
    <t>B01</t>
  </si>
  <si>
    <t>C02</t>
  </si>
  <si>
    <t>Facture 1</t>
  </si>
  <si>
    <t>Facture 2</t>
  </si>
  <si>
    <t>Facture 3</t>
  </si>
  <si>
    <t>Facture 4</t>
  </si>
  <si>
    <t>Facture 5</t>
  </si>
  <si>
    <t xml:space="preserve">Client 1 </t>
  </si>
  <si>
    <t>Client 2</t>
  </si>
  <si>
    <t>Client 3</t>
  </si>
  <si>
    <t>Client 4</t>
  </si>
  <si>
    <t xml:space="preserve">N°1 </t>
  </si>
  <si>
    <t>N°2</t>
  </si>
  <si>
    <t>N°3</t>
  </si>
  <si>
    <t>N°4</t>
  </si>
  <si>
    <t>TLM</t>
  </si>
  <si>
    <t xml:space="preserve">Matériel </t>
  </si>
  <si>
    <t>Assurance</t>
  </si>
  <si>
    <t>SAV</t>
  </si>
  <si>
    <t>Maintenance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</si>
</sst>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16">
    <xf numFmtId="0" fontId="0" fillId="0" borderId="0" xfId="0"/>
    <xf numFmtId="14" fontId="0" fillId="0" borderId="0" xfId="0" applyNumberFormat="1"/>
    <xf numFmtId="0" fontId="13" fillId="34" borderId="0" xfId="0" applyFont="1" applyFill="1" applyBorder="1" applyAlignment="1">
      <alignment horizontal="center" wrapText="1"/>
    </xf>
    <xf numFmtId="0" fontId="13" fillId="34" borderId="0" xfId="0" applyFont="1" applyFill="1" applyBorder="1"/>
    <xf numFmtId="164" fontId="0" fillId="33" borderId="11" xfId="0" applyNumberFormat="1" applyFont="1" applyFill="1" applyBorder="1"/>
    <xf numFmtId="14" fontId="0" fillId="33" borderId="11" xfId="0" applyNumberFormat="1" applyFont="1" applyFill="1" applyBorder="1"/>
    <xf numFmtId="0" fontId="0" fillId="33" borderId="11" xfId="0" applyFont="1" applyFill="1" applyBorder="1"/>
    <xf numFmtId="0" fontId="16" fillId="33" borderId="11" xfId="0" applyFont="1" applyFill="1" applyBorder="1"/>
    <xf numFmtId="0" fontId="0" fillId="35" borderId="10" xfId="0" applyFont="1" applyFill="1" applyBorder="1"/>
    <xf numFmtId="0" fontId="0" fillId="0" borderId="10" xfId="0" applyFont="1" applyBorder="1"/>
    <xf numFmtId="0" fontId="16" fillId="35" borderId="10" xfId="0" applyFont="1" applyFill="1" applyBorder="1"/>
    <xf numFmtId="0" fontId="16" fillId="0" borderId="10" xfId="0" applyFont="1" applyBorder="1"/>
    <xf numFmtId="9" fontId="0" fillId="33" borderId="11" xfId="42" applyNumberFormat="1" applyFont="1" applyFill="1" applyBorder="1"/>
    <xf numFmtId="0" fontId="0" fillId="33" borderId="0" xfId="0" applyNumberFormat="1" applyFont="1" applyFill="1" applyBorder="1"/>
    <xf numFmtId="0" fontId="0" fillId="35" borderId="0" xfId="0" applyFont="1" applyFill="1" applyBorder="1"/>
    <xf numFmtId="0" fontId="0" fillId="0" borderId="0" xfId="0" applyFont="1" applyBorder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>
          <bgColor theme="0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bgColor theme="0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bgColor theme="0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bgColor theme="0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bgColor theme="0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bgColor theme="0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bgColor theme="0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bgColor theme="0"/>
        </patternFill>
      </fill>
      <border diagonalUp="0" diagonalDown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>
          <bgColor theme="0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00"/>
      <fill>
        <patternFill>
          <bgColor theme="0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fill>
        <patternFill patternType="none">
          <bgColor auto="1"/>
        </patternFill>
      </fill>
    </dxf>
    <dxf>
      <font>
        <strike val="0"/>
        <color theme="0"/>
      </font>
      <fill>
        <patternFill>
          <fgColor theme="0" tint="-0.34998626667073579"/>
          <bgColor theme="0" tint="-0.34998626667073579"/>
        </patternFill>
      </fill>
    </dxf>
    <dxf>
      <font>
        <b/>
        <i val="0"/>
        <strike val="0"/>
        <color theme="0"/>
      </font>
      <fill>
        <patternFill>
          <bgColor theme="0" tint="-0.499984740745262"/>
        </patternFill>
      </fill>
    </dxf>
  </dxfs>
  <tableStyles count="1" defaultTableStyle="TableStyleMedium2" defaultPivotStyle="PivotStyleLight16">
    <tableStyle name="Style de tableau 1" pivot="0" count="3">
      <tableStyleElement type="headerRow" dxfId="20"/>
      <tableStyleElement type="firstColumn" dxfId="19"/>
      <tableStyleElement type="firstColumnStripe" dxfId="1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447675</xdr:colOff>
          <xdr:row>0</xdr:row>
          <xdr:rowOff>85725</xdr:rowOff>
        </xdr:from>
        <xdr:to>
          <xdr:col>6</xdr:col>
          <xdr:colOff>114300</xdr:colOff>
          <xdr:row>1</xdr:row>
          <xdr:rowOff>142875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W7" totalsRowShown="0">
  <tableColumns count="23">
    <tableColumn id="1" name="Société"/>
    <tableColumn id="2" name="Site"/>
    <tableColumn id="3" name="Date" dataDxfId="17"/>
    <tableColumn id="4" name="N° fac"/>
    <tableColumn id="5" name="N° clt"/>
    <tableColumn id="6" name="Client"/>
    <tableColumn id="7" name="N° clt grp"/>
    <tableColumn id="8" name="Ccial"/>
    <tableColumn id="9" name="CP"/>
    <tableColumn id="10" name="Type ligne"/>
    <tableColumn id="11" name="Ligne facture"/>
    <tableColumn id="12" name="Article"/>
    <tableColumn id="13" name="Désignation"/>
    <tableColumn id="14" name="Qté"/>
    <tableColumn id="15" name="Prix HT"/>
    <tableColumn id="16" name="Montant HT"/>
    <tableColumn id="17" name="Etat"/>
    <tableColumn id="18" name="Code"/>
    <tableColumn id="19" name="Intitulé"/>
    <tableColumn id="20" name="Compte"/>
    <tableColumn id="21" name="Mois" dataDxfId="16">
      <calculatedColumnFormula>MONTH(Tableau1[[#This Row],[Date]])</calculatedColumnFormula>
    </tableColumn>
    <tableColumn id="22" name="Année" dataDxfId="15">
      <calculatedColumnFormula>YEAR(Tableau1[[#This Row],[Date]])</calculatedColumnFormula>
    </tableColumn>
    <tableColumn id="23" name="Jour" dataDxfId="14">
      <calculatedColumnFormula>DAY(Tableau1[[#This Row],[Date]])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3:K8" totalsRowShown="0" headerRowDxfId="13" dataDxfId="12" tableBorderDxfId="11">
  <tableColumns count="11">
    <tableColumn id="1" name="N° Fac" dataDxfId="10"/>
    <tableColumn id="2" name="N° Cpt" dataDxfId="9">
      <calculatedColumnFormula>VLOOKUP(A4,Export_1!$D$1:$E$7,2,FALSE)</calculatedColumnFormula>
    </tableColumn>
    <tableColumn id="3" name="Date Facturation" dataDxfId="8">
      <calculatedColumnFormula>DATE(VLOOKUP(Report_Fac!$A4,Export_1!$D$2:$W$7,19,FALSE),VLOOKUP(Report_Fac!$A4,Export_1!$D$2:$W$7,18,FALSE),VLOOKUP(Report_Fac!$A4,Export_1!$D$2:$W$7,20,FALSE))</calculatedColumnFormula>
    </tableColumn>
    <tableColumn id="4" name="Date expé" dataDxfId="7"/>
    <tableColumn id="5" name="Client" dataDxfId="6">
      <calculatedColumnFormula>VLOOKUP(B4,Export_1!$E$2:$F$7,2,FALSE)</calculatedColumnFormula>
    </tableColumn>
    <tableColumn id="6" name="Nature" dataDxfId="5">
      <calculatedColumnFormula>VLOOKUP(A4,Export_1!$D$2:$M$7,10,FALSE)</calculatedColumnFormula>
    </tableColumn>
    <tableColumn id="7" name="Nat" dataDxfId="4">
      <calculatedColumnFormula>VLOOKUP(A4,Export_1!$D$2:$R$7,15,FALSE)</calculatedColumnFormula>
    </tableColumn>
    <tableColumn id="8" name="HT Euros" dataDxfId="3">
      <calculatedColumnFormula>SUMIFS(Export_1!$P:$P,Export_1!$D:$D,A4)</calculatedColumnFormula>
    </tableColumn>
    <tableColumn id="9" name="TVA euros" dataDxfId="2">
      <calculatedColumnFormula>H4*K4</calculatedColumnFormula>
    </tableColumn>
    <tableColumn id="10" name="TTC Euros" dataDxfId="1">
      <calculatedColumnFormula>H4+I4</calculatedColumnFormula>
    </tableColumn>
    <tableColumn id="11" name="Taux TVA" dataDxfId="0" dataCellStyle="Pourcentage">
      <calculatedColumnFormula>20%</calculatedColumnFormula>
    </tableColumn>
  </tableColumns>
  <tableStyleInfo name="TableStyleLight13" showFirstColumn="1" showLastColumn="1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X7"/>
  <sheetViews>
    <sheetView tabSelected="1" zoomScaleNormal="100" workbookViewId="0">
      <selection activeCell="F31" sqref="F31"/>
    </sheetView>
  </sheetViews>
  <sheetFormatPr baseColWidth="10" defaultRowHeight="15" x14ac:dyDescent="0.25"/>
  <cols>
    <col min="4" max="4" width="13.5703125" bestFit="1" customWidth="1"/>
    <col min="6" max="6" width="22.85546875" customWidth="1"/>
    <col min="10" max="10" width="12.28515625" customWidth="1"/>
    <col min="11" max="11" width="14.5703125" customWidth="1"/>
    <col min="13" max="13" width="21.42578125" customWidth="1"/>
    <col min="16" max="16" width="13.5703125" customWidth="1"/>
  </cols>
  <sheetData>
    <row r="1" spans="1:2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23</v>
      </c>
      <c r="V1" t="s">
        <v>24</v>
      </c>
      <c r="W1" t="s">
        <v>34</v>
      </c>
      <c r="X1" s="1"/>
    </row>
    <row r="2" spans="1:24" x14ac:dyDescent="0.25">
      <c r="A2" t="s">
        <v>36</v>
      </c>
      <c r="B2" t="s">
        <v>39</v>
      </c>
      <c r="C2" s="1">
        <v>42062</v>
      </c>
      <c r="D2" t="s">
        <v>42</v>
      </c>
      <c r="E2" t="s">
        <v>51</v>
      </c>
      <c r="F2" t="s">
        <v>47</v>
      </c>
      <c r="G2">
        <v>1</v>
      </c>
      <c r="H2" t="s">
        <v>55</v>
      </c>
      <c r="M2" t="s">
        <v>56</v>
      </c>
      <c r="N2">
        <v>12</v>
      </c>
      <c r="O2">
        <v>0</v>
      </c>
      <c r="P2">
        <v>150</v>
      </c>
      <c r="Q2" t="s">
        <v>20</v>
      </c>
      <c r="R2" t="s">
        <v>21</v>
      </c>
      <c r="S2" t="s">
        <v>5</v>
      </c>
      <c r="U2">
        <f>MONTH(Tableau1[[#This Row],[Date]])</f>
        <v>2</v>
      </c>
      <c r="V2">
        <f>YEAR(Tableau1[[#This Row],[Date]])</f>
        <v>2015</v>
      </c>
      <c r="W2">
        <f>DAY(Tableau1[[#This Row],[Date]])</f>
        <v>27</v>
      </c>
    </row>
    <row r="3" spans="1:24" x14ac:dyDescent="0.25">
      <c r="A3" t="s">
        <v>36</v>
      </c>
      <c r="B3" t="s">
        <v>39</v>
      </c>
      <c r="C3" s="1">
        <v>42062</v>
      </c>
      <c r="D3" t="s">
        <v>42</v>
      </c>
      <c r="E3" t="s">
        <v>51</v>
      </c>
      <c r="F3" t="s">
        <v>47</v>
      </c>
      <c r="G3">
        <v>1</v>
      </c>
      <c r="H3" t="s">
        <v>55</v>
      </c>
      <c r="M3" t="s">
        <v>59</v>
      </c>
      <c r="N3">
        <v>12</v>
      </c>
      <c r="O3">
        <v>10</v>
      </c>
      <c r="P3">
        <v>120</v>
      </c>
      <c r="Q3" t="s">
        <v>20</v>
      </c>
      <c r="R3" t="s">
        <v>22</v>
      </c>
      <c r="S3" t="s">
        <v>5</v>
      </c>
      <c r="U3">
        <f>MONTH(Tableau1[[#This Row],[Date]])</f>
        <v>2</v>
      </c>
      <c r="V3">
        <f>YEAR(Tableau1[[#This Row],[Date]])</f>
        <v>2015</v>
      </c>
      <c r="W3">
        <f>DAY(Tableau1[[#This Row],[Date]])</f>
        <v>27</v>
      </c>
    </row>
    <row r="4" spans="1:24" x14ac:dyDescent="0.25">
      <c r="A4" t="s">
        <v>37</v>
      </c>
      <c r="B4" t="s">
        <v>40</v>
      </c>
      <c r="C4" s="1">
        <v>42502</v>
      </c>
      <c r="D4" t="s">
        <v>43</v>
      </c>
      <c r="E4" t="s">
        <v>52</v>
      </c>
      <c r="F4" t="s">
        <v>48</v>
      </c>
      <c r="G4">
        <v>2</v>
      </c>
      <c r="H4" t="s">
        <v>55</v>
      </c>
      <c r="M4" t="s">
        <v>57</v>
      </c>
      <c r="N4">
        <v>12</v>
      </c>
      <c r="O4">
        <v>0</v>
      </c>
      <c r="P4">
        <v>300</v>
      </c>
      <c r="Q4" t="s">
        <v>20</v>
      </c>
      <c r="R4" t="s">
        <v>22</v>
      </c>
      <c r="S4" t="s">
        <v>5</v>
      </c>
      <c r="U4">
        <f>MONTH(Tableau1[[#This Row],[Date]])</f>
        <v>5</v>
      </c>
      <c r="V4">
        <f>YEAR(Tableau1[[#This Row],[Date]])</f>
        <v>2016</v>
      </c>
      <c r="W4">
        <f>DAY(Tableau1[[#This Row],[Date]])</f>
        <v>12</v>
      </c>
    </row>
    <row r="5" spans="1:24" x14ac:dyDescent="0.25">
      <c r="A5" t="s">
        <v>38</v>
      </c>
      <c r="B5" t="s">
        <v>41</v>
      </c>
      <c r="C5" s="1">
        <v>42437</v>
      </c>
      <c r="D5" t="s">
        <v>44</v>
      </c>
      <c r="E5" t="s">
        <v>51</v>
      </c>
      <c r="F5" t="s">
        <v>47</v>
      </c>
      <c r="G5">
        <v>1</v>
      </c>
      <c r="H5" t="s">
        <v>55</v>
      </c>
      <c r="M5" t="s">
        <v>58</v>
      </c>
      <c r="N5">
        <v>12</v>
      </c>
      <c r="O5">
        <v>0</v>
      </c>
      <c r="P5">
        <v>120</v>
      </c>
      <c r="Q5" t="s">
        <v>20</v>
      </c>
      <c r="R5" t="s">
        <v>22</v>
      </c>
      <c r="S5" t="s">
        <v>5</v>
      </c>
      <c r="U5">
        <f>MONTH(Tableau1[[#This Row],[Date]])</f>
        <v>3</v>
      </c>
      <c r="V5">
        <f>YEAR(Tableau1[[#This Row],[Date]])</f>
        <v>2016</v>
      </c>
      <c r="W5">
        <f>DAY(Tableau1[[#This Row],[Date]])</f>
        <v>8</v>
      </c>
    </row>
    <row r="6" spans="1:24" x14ac:dyDescent="0.25">
      <c r="A6" t="s">
        <v>36</v>
      </c>
      <c r="B6" t="s">
        <v>39</v>
      </c>
      <c r="C6" s="1">
        <v>42776</v>
      </c>
      <c r="D6" t="s">
        <v>45</v>
      </c>
      <c r="E6" t="s">
        <v>53</v>
      </c>
      <c r="F6" t="s">
        <v>49</v>
      </c>
      <c r="G6">
        <v>2</v>
      </c>
      <c r="H6" t="s">
        <v>55</v>
      </c>
      <c r="M6" t="s">
        <v>56</v>
      </c>
      <c r="N6">
        <v>36</v>
      </c>
      <c r="O6">
        <v>0</v>
      </c>
      <c r="P6">
        <v>150</v>
      </c>
      <c r="Q6" t="s">
        <v>20</v>
      </c>
      <c r="R6" t="s">
        <v>21</v>
      </c>
      <c r="S6" t="s">
        <v>5</v>
      </c>
      <c r="U6">
        <f>MONTH(Tableau1[[#This Row],[Date]])</f>
        <v>2</v>
      </c>
      <c r="V6">
        <f>YEAR(Tableau1[[#This Row],[Date]])</f>
        <v>2017</v>
      </c>
      <c r="W6">
        <f>DAY(Tableau1[[#This Row],[Date]])</f>
        <v>10</v>
      </c>
    </row>
    <row r="7" spans="1:24" x14ac:dyDescent="0.25">
      <c r="A7" t="s">
        <v>37</v>
      </c>
      <c r="B7" t="s">
        <v>40</v>
      </c>
      <c r="C7" s="1">
        <v>42826</v>
      </c>
      <c r="D7" t="s">
        <v>46</v>
      </c>
      <c r="E7" t="s">
        <v>54</v>
      </c>
      <c r="F7" t="s">
        <v>50</v>
      </c>
      <c r="G7">
        <v>4</v>
      </c>
      <c r="H7" t="s">
        <v>55</v>
      </c>
      <c r="M7" t="s">
        <v>59</v>
      </c>
      <c r="N7">
        <v>12</v>
      </c>
      <c r="O7">
        <v>40</v>
      </c>
      <c r="P7">
        <v>480</v>
      </c>
      <c r="Q7" t="s">
        <v>20</v>
      </c>
      <c r="R7" t="s">
        <v>22</v>
      </c>
      <c r="S7" t="s">
        <v>5</v>
      </c>
      <c r="U7">
        <f>MONTH(Tableau1[[#This Row],[Date]])</f>
        <v>4</v>
      </c>
      <c r="V7">
        <f>YEAR(Tableau1[[#This Row],[Date]])</f>
        <v>2017</v>
      </c>
      <c r="W7">
        <f>DAY(Tableau1[[#This Row],[Date]])</f>
        <v>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9"/>
  </sheetPr>
  <dimension ref="A3:K8"/>
  <sheetViews>
    <sheetView workbookViewId="0">
      <selection activeCell="L9" sqref="L9"/>
    </sheetView>
  </sheetViews>
  <sheetFormatPr baseColWidth="10" defaultRowHeight="15" x14ac:dyDescent="0.25"/>
  <cols>
    <col min="1" max="1" width="15.5703125" customWidth="1"/>
    <col min="2" max="2" width="8.28515625" customWidth="1"/>
    <col min="3" max="3" width="15.5703125" bestFit="1" customWidth="1"/>
    <col min="4" max="4" width="14.42578125" customWidth="1"/>
    <col min="5" max="5" width="37.85546875" bestFit="1" customWidth="1"/>
    <col min="6" max="6" width="34.85546875" bestFit="1" customWidth="1"/>
    <col min="7" max="7" width="11.5703125" bestFit="1" customWidth="1"/>
    <col min="8" max="8" width="11.140625" customWidth="1"/>
    <col min="9" max="9" width="14" customWidth="1"/>
    <col min="10" max="10" width="13.42578125" customWidth="1"/>
  </cols>
  <sheetData>
    <row r="3" spans="1:11" x14ac:dyDescent="0.25">
      <c r="A3" s="2" t="s">
        <v>33</v>
      </c>
      <c r="B3" s="2" t="s">
        <v>25</v>
      </c>
      <c r="C3" s="2" t="s">
        <v>26</v>
      </c>
      <c r="D3" s="3" t="s">
        <v>35</v>
      </c>
      <c r="E3" s="2" t="s">
        <v>5</v>
      </c>
      <c r="F3" s="2" t="s">
        <v>27</v>
      </c>
      <c r="G3" s="2" t="s">
        <v>28</v>
      </c>
      <c r="H3" s="2" t="s">
        <v>29</v>
      </c>
      <c r="I3" s="2" t="s">
        <v>30</v>
      </c>
      <c r="J3" s="2" t="s">
        <v>31</v>
      </c>
      <c r="K3" s="2" t="s">
        <v>32</v>
      </c>
    </row>
    <row r="4" spans="1:11" x14ac:dyDescent="0.25">
      <c r="A4" s="10" t="s">
        <v>42</v>
      </c>
      <c r="B4" s="4" t="str">
        <f>VLOOKUP(A4,Export_1!$D$1:$E$7,2,FALSE)</f>
        <v xml:space="preserve">N°1 </v>
      </c>
      <c r="C4" s="5">
        <f>DATE(VLOOKUP(Report_Fac!$A4,Export_1!$D$2:$W$7,19,FALSE),VLOOKUP(Report_Fac!$A4,Export_1!$D$2:$W$7,18,FALSE),VLOOKUP(Report_Fac!$A4,Export_1!$D$2:$W$7,20,FALSE))</f>
        <v>42062</v>
      </c>
      <c r="D4" s="13"/>
      <c r="E4" s="6" t="str">
        <f>VLOOKUP(B4,Export_1!$E$2:$F$7,2,FALSE)</f>
        <v xml:space="preserve">Client 1 </v>
      </c>
      <c r="F4" s="6" t="str">
        <f>VLOOKUP(A4,Export_1!$D$2:$M$7,10,FALSE)</f>
        <v xml:space="preserve">Matériel </v>
      </c>
      <c r="G4" s="6" t="str">
        <f>VLOOKUP(A4,Export_1!$D$2:$R$7,15,FALSE)</f>
        <v>MARCHIE</v>
      </c>
      <c r="H4" s="6">
        <f>SUMIFS(Export_1!$P:$P,Export_1!$D:$D,A4)</f>
        <v>270</v>
      </c>
      <c r="I4" s="6">
        <f t="shared" ref="I4:I8" si="0">H4*K4</f>
        <v>54</v>
      </c>
      <c r="J4" s="7">
        <f t="shared" ref="J4:J8" si="1">H4+I4</f>
        <v>324</v>
      </c>
      <c r="K4" s="12">
        <f>20%</f>
        <v>0.2</v>
      </c>
    </row>
    <row r="5" spans="1:11" x14ac:dyDescent="0.25">
      <c r="A5" s="10" t="s">
        <v>43</v>
      </c>
      <c r="B5" s="4" t="str">
        <f>VLOOKUP(A5,Export_1!$D$1:$E$7,2,FALSE)</f>
        <v>N°2</v>
      </c>
      <c r="C5" s="5">
        <f>DATE(VLOOKUP(Report_Fac!$A5,Export_1!$D$2:$W$7,19,FALSE),VLOOKUP(Report_Fac!$A5,Export_1!$D$2:$W$7,18,FALSE),VLOOKUP(Report_Fac!$A5,Export_1!$D$2:$W$7,20,FALSE))</f>
        <v>42502</v>
      </c>
      <c r="D5" s="13"/>
      <c r="E5" s="6" t="str">
        <f>VLOOKUP(B5,Export_1!$E$2:$F$7,2,FALSE)</f>
        <v>Client 2</v>
      </c>
      <c r="F5" s="6" t="str">
        <f>VLOOKUP(A5,Export_1!$D$2:$M$7,10,FALSE)</f>
        <v>Assurance</v>
      </c>
      <c r="G5" s="6" t="str">
        <f>VLOOKUP(A5,Export_1!$D$2:$R$7,15,FALSE)</f>
        <v>PRESTA</v>
      </c>
      <c r="H5" s="6">
        <f>SUMIFS(Export_1!$P:$P,Export_1!$D:$D,A5)</f>
        <v>300</v>
      </c>
      <c r="I5" s="6">
        <f t="shared" si="0"/>
        <v>60</v>
      </c>
      <c r="J5" s="7">
        <f t="shared" si="1"/>
        <v>360</v>
      </c>
      <c r="K5" s="12">
        <f>20%</f>
        <v>0.2</v>
      </c>
    </row>
    <row r="6" spans="1:11" x14ac:dyDescent="0.25">
      <c r="A6" s="11" t="s">
        <v>44</v>
      </c>
      <c r="B6" s="4" t="str">
        <f>VLOOKUP(A6,Export_1!$D$1:$E$7,2,FALSE)</f>
        <v xml:space="preserve">N°1 </v>
      </c>
      <c r="C6" s="5">
        <f>DATE(VLOOKUP(Report_Fac!$A6,Export_1!$D$2:$W$7,19,FALSE),VLOOKUP(Report_Fac!$A6,Export_1!$D$2:$W$7,18,FALSE),VLOOKUP(Report_Fac!$A6,Export_1!$D$2:$W$7,20,FALSE))</f>
        <v>42437</v>
      </c>
      <c r="D6" s="13"/>
      <c r="E6" s="6" t="str">
        <f>VLOOKUP(B6,Export_1!$E$2:$F$7,2,FALSE)</f>
        <v xml:space="preserve">Client 1 </v>
      </c>
      <c r="F6" s="6" t="str">
        <f>VLOOKUP(A6,Export_1!$D$2:$M$7,10,FALSE)</f>
        <v>SAV</v>
      </c>
      <c r="G6" s="6" t="str">
        <f>VLOOKUP(A6,Export_1!$D$2:$R$7,15,FALSE)</f>
        <v>PRESTA</v>
      </c>
      <c r="H6" s="6">
        <f>SUMIFS(Export_1!$P:$P,Export_1!$D:$D,A6)</f>
        <v>120</v>
      </c>
      <c r="I6" s="6">
        <f t="shared" si="0"/>
        <v>24</v>
      </c>
      <c r="J6" s="7">
        <f t="shared" si="1"/>
        <v>144</v>
      </c>
      <c r="K6" s="12">
        <f>20%</f>
        <v>0.2</v>
      </c>
    </row>
    <row r="7" spans="1:11" x14ac:dyDescent="0.25">
      <c r="A7" s="10" t="s">
        <v>45</v>
      </c>
      <c r="B7" s="4" t="str">
        <f>VLOOKUP(A7,Export_1!$D$1:$E$7,2,FALSE)</f>
        <v>N°3</v>
      </c>
      <c r="C7" s="5">
        <f>DATE(VLOOKUP(Report_Fac!$A7,Export_1!$D$2:$W$7,19,FALSE),VLOOKUP(Report_Fac!$A7,Export_1!$D$2:$W$7,18,FALSE),VLOOKUP(Report_Fac!$A7,Export_1!$D$2:$W$7,20,FALSE))</f>
        <v>42776</v>
      </c>
      <c r="D7" s="13"/>
      <c r="E7" s="6" t="str">
        <f>VLOOKUP(B7,Export_1!$E$2:$F$7,2,FALSE)</f>
        <v>Client 3</v>
      </c>
      <c r="F7" s="6" t="str">
        <f>VLOOKUP(A7,Export_1!$D$2:$M$7,10,FALSE)</f>
        <v xml:space="preserve">Matériel </v>
      </c>
      <c r="G7" s="6" t="str">
        <f>VLOOKUP(A7,Export_1!$D$2:$R$7,15,FALSE)</f>
        <v>MARCHIE</v>
      </c>
      <c r="H7" s="6">
        <f>SUMIFS(Export_1!$P:$P,Export_1!$D:$D,A7)</f>
        <v>150</v>
      </c>
      <c r="I7" s="6">
        <f t="shared" si="0"/>
        <v>30</v>
      </c>
      <c r="J7" s="7">
        <f t="shared" si="1"/>
        <v>180</v>
      </c>
      <c r="K7" s="12">
        <f>20%</f>
        <v>0.2</v>
      </c>
    </row>
    <row r="8" spans="1:11" x14ac:dyDescent="0.25">
      <c r="A8" s="11" t="s">
        <v>46</v>
      </c>
      <c r="B8" s="4" t="str">
        <f>VLOOKUP(A8,Export_1!$D$1:$E$7,2,FALSE)</f>
        <v>N°4</v>
      </c>
      <c r="C8" s="5">
        <f>DATE(VLOOKUP(Report_Fac!$A8,Export_1!$D$2:$W$7,19,FALSE),VLOOKUP(Report_Fac!$A8,Export_1!$D$2:$W$7,18,FALSE),VLOOKUP(Report_Fac!$A8,Export_1!$D$2:$W$7,20,FALSE))</f>
        <v>42826</v>
      </c>
      <c r="D8" s="13"/>
      <c r="E8" s="6" t="str">
        <f>VLOOKUP(B8,Export_1!$E$2:$F$7,2,FALSE)</f>
        <v>Client 4</v>
      </c>
      <c r="F8" s="6" t="str">
        <f>VLOOKUP(A8,Export_1!$D$2:$M$7,10,FALSE)</f>
        <v>Maintenance</v>
      </c>
      <c r="G8" s="6" t="str">
        <f>VLOOKUP(A8,Export_1!$D$2:$R$7,15,FALSE)</f>
        <v>PRESTA</v>
      </c>
      <c r="H8" s="6">
        <f>SUMIFS(Export_1!$P:$P,Export_1!$D:$D,A8)</f>
        <v>480</v>
      </c>
      <c r="I8" s="6">
        <f t="shared" si="0"/>
        <v>96</v>
      </c>
      <c r="J8" s="7">
        <f t="shared" si="1"/>
        <v>576</v>
      </c>
      <c r="K8" s="12">
        <f>20%</f>
        <v>0.2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8" r:id="rId4" name="Button 2">
              <controlPr defaultSize="0" print="0" autoFill="0" autoPict="0" macro="[0]!MacroImport">
                <anchor moveWithCells="1" sizeWithCells="1">
                  <from>
                    <xdr:col>5</xdr:col>
                    <xdr:colOff>447675</xdr:colOff>
                    <xdr:row>0</xdr:row>
                    <xdr:rowOff>85725</xdr:rowOff>
                  </from>
                  <to>
                    <xdr:col>6</xdr:col>
                    <xdr:colOff>114300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15"/>
  <sheetViews>
    <sheetView workbookViewId="0">
      <selection sqref="A1:A236"/>
    </sheetView>
  </sheetViews>
  <sheetFormatPr baseColWidth="10" defaultRowHeight="15" x14ac:dyDescent="0.25"/>
  <sheetData>
    <row r="2" spans="1:2" x14ac:dyDescent="0.25">
      <c r="A2" s="14" t="s">
        <v>42</v>
      </c>
    </row>
    <row r="3" spans="1:2" x14ac:dyDescent="0.25">
      <c r="A3" s="14" t="s">
        <v>43</v>
      </c>
    </row>
    <row r="4" spans="1:2" x14ac:dyDescent="0.25">
      <c r="A4" s="15" t="s">
        <v>44</v>
      </c>
    </row>
    <row r="5" spans="1:2" x14ac:dyDescent="0.25">
      <c r="A5" s="14" t="s">
        <v>45</v>
      </c>
    </row>
    <row r="6" spans="1:2" x14ac:dyDescent="0.25">
      <c r="A6" s="15" t="s">
        <v>46</v>
      </c>
    </row>
    <row r="10" spans="1:2" x14ac:dyDescent="0.25">
      <c r="B10" s="8" t="s">
        <v>42</v>
      </c>
    </row>
    <row r="11" spans="1:2" x14ac:dyDescent="0.25">
      <c r="B11" s="9" t="s">
        <v>42</v>
      </c>
    </row>
    <row r="12" spans="1:2" x14ac:dyDescent="0.25">
      <c r="B12" s="8" t="s">
        <v>43</v>
      </c>
    </row>
    <row r="13" spans="1:2" x14ac:dyDescent="0.25">
      <c r="B13" s="9" t="s">
        <v>44</v>
      </c>
    </row>
    <row r="14" spans="1:2" x14ac:dyDescent="0.25">
      <c r="B14" s="8" t="s">
        <v>45</v>
      </c>
    </row>
    <row r="15" spans="1:2" x14ac:dyDescent="0.25">
      <c r="B15" s="9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Export_1</vt:lpstr>
      <vt:lpstr>Report_Fac</vt:lpstr>
      <vt:lpstr>Doublon</vt:lpstr>
      <vt:lpstr>Report_Fac!Extraire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admin</cp:lastModifiedBy>
  <cp:lastPrinted>2017-04-03T12:34:20Z</cp:lastPrinted>
  <dcterms:created xsi:type="dcterms:W3CDTF">2017-03-27T14:40:22Z</dcterms:created>
  <dcterms:modified xsi:type="dcterms:W3CDTF">2017-04-10T07:32:24Z</dcterms:modified>
</cp:coreProperties>
</file>