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t\OneDrive\Bureau\"/>
    </mc:Choice>
  </mc:AlternateContent>
  <xr:revisionPtr revIDLastSave="0" documentId="8_{75961ADE-F8D7-49AB-9F35-48DCC32D100F}" xr6:coauthVersionLast="45" xr6:coauthVersionMax="45" xr10:uidLastSave="{00000000-0000-0000-0000-000000000000}"/>
  <bookViews>
    <workbookView xWindow="0" yWindow="1950" windowWidth="38400" windowHeight="10920" activeTab="1" xr2:uid="{00000000-000D-0000-FFFF-FFFF00000000}"/>
  </bookViews>
  <sheets>
    <sheet name="dont use" sheetId="1" r:id="rId1"/>
    <sheet name="Fiche Réglement + Poules XJ" sheetId="3" r:id="rId2"/>
    <sheet name="Fiche Tableaux" sheetId="2" r:id="rId3"/>
  </sheets>
  <definedNames>
    <definedName name="_xlnm._FilterDatabase" localSheetId="0" hidden="1">'dont use'!$C$34:$E$66</definedName>
    <definedName name="_xlnm._FilterDatabase" localSheetId="1" hidden="1">'Fiche Réglement + Poules XJ'!$Y$12:$AH$16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7" i="3" l="1"/>
  <c r="I39" i="3" l="1"/>
  <c r="I49" i="3"/>
  <c r="I45" i="3"/>
  <c r="I42" i="3"/>
  <c r="I37" i="3"/>
  <c r="I50" i="3"/>
  <c r="I47" i="3"/>
  <c r="I43" i="3"/>
  <c r="I38" i="3"/>
  <c r="I35" i="3"/>
  <c r="I36" i="3"/>
  <c r="I48" i="3"/>
  <c r="I46" i="3"/>
  <c r="I41" i="3"/>
  <c r="I44" i="3"/>
  <c r="I40" i="3" l="1"/>
  <c r="I77" i="3"/>
  <c r="I63" i="3"/>
  <c r="I74" i="3"/>
  <c r="I69" i="3"/>
  <c r="I76" i="3"/>
  <c r="I75" i="3"/>
  <c r="I61" i="3"/>
  <c r="I70" i="3"/>
  <c r="I66" i="3"/>
  <c r="I59" i="3"/>
  <c r="I82" i="3"/>
  <c r="I58" i="3"/>
  <c r="I54" i="3"/>
  <c r="I73" i="3"/>
  <c r="I60" i="3"/>
  <c r="I62" i="3"/>
  <c r="I20" i="2"/>
  <c r="AF32" i="3"/>
  <c r="AF31" i="3"/>
  <c r="AF30" i="3"/>
  <c r="AF29" i="3"/>
  <c r="AG32" i="3"/>
  <c r="AG31" i="3"/>
  <c r="AG30" i="3"/>
  <c r="AG29" i="3"/>
  <c r="AG24" i="3"/>
  <c r="AG23" i="3"/>
  <c r="AG22" i="3"/>
  <c r="AG21" i="3"/>
  <c r="AF24" i="3"/>
  <c r="AF23" i="3"/>
  <c r="AF22" i="3"/>
  <c r="AF21" i="3"/>
  <c r="AG16" i="3"/>
  <c r="AG15" i="3"/>
  <c r="AG14" i="3"/>
  <c r="AG13" i="3"/>
  <c r="AF16" i="3"/>
  <c r="AF15" i="3"/>
  <c r="AF14" i="3"/>
  <c r="AF13" i="3"/>
  <c r="AG8" i="3"/>
  <c r="AG7" i="3"/>
  <c r="AG6" i="3"/>
  <c r="AG5" i="3"/>
  <c r="AF5" i="3"/>
  <c r="AF6" i="3"/>
  <c r="AF7" i="3"/>
  <c r="AF8" i="3"/>
  <c r="I84" i="3"/>
  <c r="I57" i="3"/>
  <c r="I78" i="3"/>
  <c r="I64" i="3"/>
  <c r="I53" i="3"/>
  <c r="I81" i="3"/>
  <c r="I83" i="3"/>
  <c r="I68" i="3"/>
  <c r="I67" i="3"/>
  <c r="I79" i="3"/>
  <c r="I55" i="3"/>
  <c r="I72" i="3"/>
  <c r="I71" i="3"/>
  <c r="I56" i="3"/>
  <c r="I65" i="3"/>
  <c r="I80" i="3"/>
  <c r="V5" i="1"/>
  <c r="V6" i="1"/>
  <c r="V7" i="1"/>
  <c r="V8" i="1"/>
  <c r="V13" i="1"/>
  <c r="V14" i="1"/>
  <c r="V15" i="1"/>
  <c r="V16" i="1"/>
  <c r="V21" i="1"/>
  <c r="V22" i="1"/>
  <c r="V23" i="1"/>
  <c r="V24" i="1"/>
  <c r="V29" i="1"/>
  <c r="V30" i="1"/>
  <c r="V31" i="1"/>
  <c r="V32" i="1"/>
  <c r="U32" i="1"/>
  <c r="I48" i="1"/>
  <c r="U31" i="1"/>
  <c r="U30" i="1"/>
  <c r="U29" i="1"/>
  <c r="U24" i="1"/>
  <c r="U23" i="1"/>
  <c r="U22" i="1"/>
  <c r="U21" i="1"/>
  <c r="U16" i="1"/>
  <c r="U15" i="1"/>
  <c r="U14" i="1"/>
  <c r="U13" i="1"/>
  <c r="U8" i="1"/>
  <c r="U7" i="1"/>
  <c r="U6" i="1"/>
  <c r="U5" i="1"/>
  <c r="I65" i="1"/>
  <c r="I60" i="1"/>
  <c r="I55" i="1"/>
  <c r="I58" i="1"/>
  <c r="I64" i="1"/>
  <c r="I59" i="1"/>
  <c r="I63" i="1"/>
  <c r="I66" i="1"/>
  <c r="I62" i="1"/>
  <c r="I54" i="1"/>
  <c r="I69" i="1"/>
  <c r="I67" i="1"/>
  <c r="I61" i="1"/>
  <c r="I56" i="1"/>
  <c r="I57" i="1"/>
  <c r="I68" i="1"/>
  <c r="I35" i="1"/>
  <c r="I34" i="1"/>
  <c r="I37" i="1"/>
  <c r="I49" i="1"/>
  <c r="I36" i="1"/>
  <c r="I39" i="1"/>
  <c r="I40" i="1"/>
  <c r="I45" i="1"/>
  <c r="I47" i="1"/>
  <c r="I42" i="1"/>
  <c r="I43" i="1"/>
  <c r="I38" i="1"/>
  <c r="I46" i="1"/>
  <c r="I44" i="1"/>
  <c r="I41" i="1"/>
  <c r="Z31" i="3" l="1"/>
  <c r="Z6" i="3"/>
  <c r="Z15" i="3"/>
  <c r="Z22" i="3"/>
  <c r="Z30" i="3"/>
  <c r="Z16" i="3"/>
  <c r="Z21" i="3"/>
  <c r="Z24" i="3"/>
  <c r="Z29" i="3"/>
  <c r="Z13" i="3"/>
  <c r="Z23" i="3"/>
  <c r="Z32" i="3"/>
  <c r="Z5" i="3"/>
  <c r="Z14" i="3"/>
  <c r="Z8" i="3"/>
  <c r="AA8" i="3"/>
  <c r="J16" i="2" s="1"/>
  <c r="AE17" i="2" s="1"/>
  <c r="AA6" i="3"/>
  <c r="AA16" i="3"/>
  <c r="AA32" i="3"/>
  <c r="J12" i="2" s="1"/>
  <c r="AE16" i="2" s="1"/>
  <c r="AA29" i="3"/>
  <c r="L18" i="2" s="1"/>
  <c r="AA6" i="2" s="1"/>
  <c r="AA23" i="3"/>
  <c r="J10" i="2" s="1"/>
  <c r="AA16" i="2" s="1"/>
  <c r="AA31" i="3"/>
  <c r="AA30" i="3"/>
  <c r="L12" i="2" s="1"/>
  <c r="AE4" i="2" s="1"/>
  <c r="AA13" i="3"/>
  <c r="L14" i="2" s="1"/>
  <c r="AA5" i="2" s="1"/>
  <c r="AA7" i="3"/>
  <c r="AA21" i="3"/>
  <c r="L10" i="2" s="1"/>
  <c r="AA4" i="2" s="1"/>
  <c r="AA5" i="3"/>
  <c r="L6" i="2" s="1"/>
  <c r="AA3" i="2" s="1"/>
  <c r="AA14" i="3"/>
  <c r="J14" i="2" s="1"/>
  <c r="AA17" i="2" s="1"/>
  <c r="AA15" i="3"/>
  <c r="AA24" i="3"/>
  <c r="J20" i="2" s="1"/>
  <c r="AE18" i="2" s="1"/>
  <c r="AA22" i="3"/>
  <c r="L20" i="2" s="1"/>
  <c r="AE6" i="2" s="1"/>
  <c r="I6" i="2"/>
  <c r="AG19" i="2"/>
  <c r="AG20" i="2"/>
  <c r="H41" i="2"/>
  <c r="H37" i="2"/>
  <c r="H30" i="2"/>
  <c r="H34" i="2"/>
  <c r="E47" i="2"/>
  <c r="E43" i="2"/>
  <c r="E39" i="2"/>
  <c r="E32" i="2"/>
  <c r="E26" i="2"/>
  <c r="E22" i="2"/>
  <c r="E17" i="2"/>
  <c r="E9" i="2"/>
  <c r="G19" i="2"/>
  <c r="G15" i="2"/>
  <c r="G11" i="2"/>
  <c r="G7" i="2"/>
  <c r="I10" i="2"/>
  <c r="I8" i="2"/>
  <c r="I12" i="2"/>
  <c r="I14" i="2"/>
  <c r="I16" i="2"/>
  <c r="I18" i="2"/>
  <c r="Q47" i="2"/>
  <c r="Q43" i="2"/>
  <c r="Q39" i="2"/>
  <c r="Q32" i="2"/>
  <c r="O41" i="2"/>
  <c r="O37" i="2"/>
  <c r="O34" i="2"/>
  <c r="O30" i="2"/>
  <c r="Q25" i="2"/>
  <c r="Q21" i="2"/>
  <c r="Q17" i="2"/>
  <c r="Q9" i="2"/>
  <c r="O19" i="2"/>
  <c r="O15" i="2"/>
  <c r="O11" i="2"/>
  <c r="O7" i="2"/>
  <c r="M20" i="2"/>
  <c r="M18" i="2"/>
  <c r="M16" i="2"/>
  <c r="M14" i="2"/>
  <c r="M12" i="2"/>
  <c r="M10" i="2"/>
  <c r="M8" i="2"/>
  <c r="M6" i="2"/>
  <c r="J6" i="2" l="1"/>
  <c r="AA15" i="2" s="1"/>
  <c r="L16" i="2"/>
  <c r="AE5" i="2" s="1"/>
  <c r="J18" i="2"/>
  <c r="AA18" i="2" s="1"/>
  <c r="J8" i="2"/>
  <c r="AE15" i="2" s="1"/>
  <c r="L8" i="2"/>
  <c r="AE3" i="2" s="1"/>
  <c r="R32" i="3"/>
  <c r="R30" i="3"/>
  <c r="R28" i="3"/>
  <c r="N31" i="3"/>
  <c r="N30" i="3"/>
  <c r="N27" i="3"/>
  <c r="R19" i="3"/>
  <c r="R20" i="3"/>
  <c r="R21" i="3"/>
  <c r="R22" i="3"/>
  <c r="R23" i="3"/>
  <c r="R24" i="3"/>
  <c r="N24" i="3"/>
  <c r="N23" i="3"/>
  <c r="N22" i="3"/>
  <c r="N21" i="3"/>
  <c r="N20" i="3"/>
  <c r="N19" i="3"/>
  <c r="N16" i="3"/>
  <c r="N15" i="3"/>
  <c r="R14" i="3"/>
  <c r="N13" i="3"/>
  <c r="R11" i="3"/>
  <c r="N11" i="3"/>
  <c r="R7" i="3"/>
  <c r="R6" i="3"/>
  <c r="R5" i="3"/>
  <c r="N7" i="3"/>
  <c r="S7" i="3" s="1"/>
  <c r="N4" i="3"/>
  <c r="S4" i="3" s="1"/>
  <c r="N3" i="3"/>
  <c r="S3" i="3" s="1"/>
  <c r="U3" i="3" s="1"/>
  <c r="R31" i="3"/>
  <c r="R29" i="3"/>
  <c r="R27" i="3"/>
  <c r="N32" i="3"/>
  <c r="N29" i="3"/>
  <c r="N28" i="3"/>
  <c r="R16" i="3"/>
  <c r="R15" i="3"/>
  <c r="R13" i="3"/>
  <c r="R12" i="3"/>
  <c r="N14" i="3"/>
  <c r="N12" i="3"/>
  <c r="R8" i="3"/>
  <c r="R4" i="3"/>
  <c r="R3" i="3"/>
  <c r="N8" i="3"/>
  <c r="N6" i="3"/>
  <c r="S6" i="3" s="1"/>
  <c r="N5" i="3"/>
  <c r="S5" i="3" s="1"/>
  <c r="V3" i="3" l="1"/>
  <c r="AH24" i="3"/>
  <c r="AH23" i="3"/>
  <c r="AH22" i="3"/>
  <c r="AH21" i="3"/>
  <c r="AH8" i="3" l="1"/>
  <c r="AH6" i="3" l="1"/>
  <c r="T11" i="3"/>
  <c r="S12" i="3"/>
  <c r="T12" i="3"/>
  <c r="S13" i="3"/>
  <c r="T13" i="3"/>
  <c r="S14" i="3"/>
  <c r="T14" i="3"/>
  <c r="T15" i="3"/>
  <c r="S16" i="3"/>
  <c r="T16" i="3"/>
  <c r="S19" i="3"/>
  <c r="T19" i="3"/>
  <c r="T21" i="3"/>
  <c r="T27" i="3"/>
  <c r="S28" i="3"/>
  <c r="V28" i="3" s="1"/>
  <c r="S29" i="3"/>
  <c r="T29" i="3"/>
  <c r="S30" i="3"/>
  <c r="V30" i="3" s="1"/>
  <c r="T31" i="3"/>
  <c r="S32" i="3"/>
  <c r="V32" i="3" s="1"/>
  <c r="T32" i="3"/>
  <c r="T3" i="3"/>
  <c r="S31" i="3"/>
  <c r="V31" i="3" s="1"/>
  <c r="T30" i="3"/>
  <c r="T28" i="3"/>
  <c r="S27" i="3"/>
  <c r="T24" i="3"/>
  <c r="S24" i="3"/>
  <c r="U24" i="3" s="1"/>
  <c r="T23" i="3"/>
  <c r="S23" i="3"/>
  <c r="V23" i="3" s="1"/>
  <c r="T22" i="3"/>
  <c r="S22" i="3"/>
  <c r="V22" i="3" s="1"/>
  <c r="S21" i="3"/>
  <c r="U21" i="3" s="1"/>
  <c r="T20" i="3"/>
  <c r="S20" i="3"/>
  <c r="V20" i="3" s="1"/>
  <c r="S15" i="3"/>
  <c r="S11" i="3"/>
  <c r="T8" i="3"/>
  <c r="S8" i="3"/>
  <c r="T7" i="3"/>
  <c r="T6" i="3"/>
  <c r="V6" i="3"/>
  <c r="T5" i="3"/>
  <c r="V5" i="3"/>
  <c r="T4" i="3"/>
  <c r="N3" i="1"/>
  <c r="AA6" i="1"/>
  <c r="AA5" i="1"/>
  <c r="W6" i="1"/>
  <c r="V14" i="3" l="1"/>
  <c r="V15" i="3"/>
  <c r="V16" i="3"/>
  <c r="U27" i="3"/>
  <c r="AD30" i="3"/>
  <c r="AD31" i="3"/>
  <c r="AD32" i="3"/>
  <c r="AD29" i="3"/>
  <c r="V19" i="3"/>
  <c r="AD22" i="3"/>
  <c r="AD23" i="3"/>
  <c r="AD21" i="3"/>
  <c r="AD24" i="3"/>
  <c r="V12" i="3"/>
  <c r="AD15" i="3"/>
  <c r="AD13" i="3"/>
  <c r="AD16" i="3"/>
  <c r="AD14" i="3"/>
  <c r="AD7" i="3"/>
  <c r="AD8" i="3"/>
  <c r="AD6" i="3"/>
  <c r="AD5" i="3"/>
  <c r="U7" i="3"/>
  <c r="U8" i="3"/>
  <c r="V8" i="3"/>
  <c r="U23" i="3"/>
  <c r="V21" i="3"/>
  <c r="U19" i="3"/>
  <c r="U6" i="3"/>
  <c r="U4" i="3"/>
  <c r="V4" i="3"/>
  <c r="V11" i="3"/>
  <c r="U11" i="3"/>
  <c r="U20" i="3"/>
  <c r="V24" i="3"/>
  <c r="V7" i="3"/>
  <c r="V29" i="3"/>
  <c r="U13" i="3"/>
  <c r="U22" i="3"/>
  <c r="U5" i="3"/>
  <c r="AH30" i="3"/>
  <c r="U32" i="3"/>
  <c r="U31" i="3"/>
  <c r="AH32" i="3"/>
  <c r="U30" i="3"/>
  <c r="U29" i="3"/>
  <c r="AH31" i="3"/>
  <c r="U28" i="3"/>
  <c r="V27" i="3"/>
  <c r="U16" i="3"/>
  <c r="U15" i="3"/>
  <c r="U14" i="3"/>
  <c r="AH16" i="3"/>
  <c r="AH13" i="3"/>
  <c r="V13" i="3"/>
  <c r="U12" i="3"/>
  <c r="AH15" i="3"/>
  <c r="AH14" i="3"/>
  <c r="AH29" i="3"/>
  <c r="AH5" i="3"/>
  <c r="AH7" i="3"/>
  <c r="R32" i="1"/>
  <c r="R31" i="1"/>
  <c r="R30" i="1"/>
  <c r="R29" i="1"/>
  <c r="R28" i="1"/>
  <c r="R27" i="1"/>
  <c r="N31" i="1"/>
  <c r="N32" i="1"/>
  <c r="N30" i="1"/>
  <c r="N29" i="1"/>
  <c r="N28" i="1"/>
  <c r="N27" i="1"/>
  <c r="R24" i="1"/>
  <c r="R23" i="1"/>
  <c r="R22" i="1"/>
  <c r="R21" i="1"/>
  <c r="R20" i="1"/>
  <c r="R19" i="1"/>
  <c r="N24" i="1"/>
  <c r="N23" i="1"/>
  <c r="N22" i="1"/>
  <c r="N21" i="1"/>
  <c r="N20" i="1"/>
  <c r="N19" i="1"/>
  <c r="R16" i="1"/>
  <c r="R15" i="1"/>
  <c r="R14" i="1"/>
  <c r="R13" i="1"/>
  <c r="R12" i="1"/>
  <c r="R11" i="1"/>
  <c r="N16" i="1"/>
  <c r="N15" i="1"/>
  <c r="N14" i="1"/>
  <c r="N13" i="1"/>
  <c r="N12" i="1"/>
  <c r="N11" i="1"/>
  <c r="R8" i="1"/>
  <c r="R7" i="1"/>
  <c r="R6" i="1"/>
  <c r="R5" i="1"/>
  <c r="R4" i="1"/>
  <c r="R3" i="1"/>
  <c r="N8" i="1"/>
  <c r="N7" i="1"/>
  <c r="N6" i="1"/>
  <c r="N5" i="1"/>
  <c r="N4" i="1"/>
  <c r="AC16" i="3" l="1"/>
  <c r="AC13" i="3"/>
  <c r="AE5" i="3"/>
  <c r="AE7" i="3"/>
  <c r="AE6" i="3"/>
  <c r="AE8" i="3"/>
  <c r="AC5" i="3"/>
  <c r="AC6" i="3"/>
  <c r="AC7" i="3"/>
  <c r="AC8" i="3"/>
  <c r="AE32" i="3"/>
  <c r="AE31" i="3"/>
  <c r="AE29" i="3"/>
  <c r="AE30" i="3"/>
  <c r="AE22" i="3"/>
  <c r="AE23" i="3"/>
  <c r="AE24" i="3"/>
  <c r="AE21" i="3"/>
  <c r="AE15" i="3"/>
  <c r="AE13" i="3"/>
  <c r="AE16" i="3"/>
  <c r="AE14" i="3"/>
  <c r="AC31" i="3"/>
  <c r="AC29" i="3"/>
  <c r="AC30" i="3"/>
  <c r="AC32" i="3"/>
  <c r="AC22" i="3"/>
  <c r="AC23" i="3"/>
  <c r="AC24" i="3"/>
  <c r="AC21" i="3"/>
  <c r="AC15" i="3"/>
  <c r="AC14" i="3"/>
  <c r="AB8" i="1"/>
  <c r="AB7" i="1"/>
  <c r="AB6" i="1"/>
  <c r="AB5" i="1"/>
  <c r="AB16" i="1"/>
  <c r="AB15" i="1"/>
  <c r="AB14" i="1"/>
  <c r="AB13" i="1"/>
  <c r="AB24" i="1"/>
  <c r="AB23" i="1"/>
  <c r="AB22" i="1"/>
  <c r="AB21" i="1"/>
  <c r="AB29" i="1"/>
  <c r="AB30" i="1"/>
  <c r="AB31" i="1"/>
  <c r="AB32" i="1"/>
  <c r="AA32" i="1"/>
  <c r="AA31" i="1"/>
  <c r="AA30" i="1"/>
  <c r="AA29" i="1"/>
  <c r="AA24" i="1"/>
  <c r="AA23" i="1"/>
  <c r="AA22" i="1"/>
  <c r="AA21" i="1"/>
  <c r="AA16" i="1"/>
  <c r="AA15" i="1"/>
  <c r="AA14" i="1"/>
  <c r="AA13" i="1"/>
  <c r="AA8" i="1"/>
  <c r="AA7" i="1"/>
  <c r="W29" i="1"/>
  <c r="W31" i="1"/>
  <c r="W30" i="1"/>
  <c r="W32" i="1"/>
  <c r="W22" i="1"/>
  <c r="W21" i="1"/>
  <c r="W23" i="1"/>
  <c r="W24" i="1"/>
  <c r="W16" i="1"/>
  <c r="W13" i="1"/>
  <c r="W14" i="1"/>
  <c r="W15" i="1"/>
  <c r="W8" i="1"/>
  <c r="W7" i="1"/>
  <c r="W5" i="1"/>
  <c r="AG18" i="2"/>
  <c r="AF18" i="2"/>
  <c r="AG17" i="2"/>
  <c r="AF17" i="2"/>
  <c r="AG16" i="2"/>
  <c r="AF16" i="2"/>
  <c r="AG15" i="2"/>
  <c r="AF15" i="2"/>
  <c r="AG6" i="2"/>
  <c r="AF6" i="2"/>
  <c r="AG5" i="2"/>
  <c r="AF5" i="2"/>
  <c r="AG4" i="2"/>
  <c r="AF4" i="2"/>
  <c r="AG3" i="2"/>
  <c r="AF3" i="2"/>
  <c r="AB21" i="3" l="1"/>
  <c r="AC32" i="1"/>
  <c r="AI4" i="2"/>
  <c r="N34" i="2" s="1"/>
  <c r="AE11" i="2" s="1"/>
  <c r="AG11" i="2" s="1"/>
  <c r="AH4" i="2"/>
  <c r="N11" i="2" s="1"/>
  <c r="AE7" i="2" s="1"/>
  <c r="AG7" i="2" s="1"/>
  <c r="AI6" i="2"/>
  <c r="N41" i="2" s="1"/>
  <c r="AE12" i="2" s="1"/>
  <c r="AG12" i="2" s="1"/>
  <c r="AH6" i="2"/>
  <c r="N19" i="2" s="1"/>
  <c r="AE8" i="2" s="1"/>
  <c r="AI16" i="2"/>
  <c r="G34" i="2" s="1"/>
  <c r="AE23" i="2" s="1"/>
  <c r="AG23" i="2" s="1"/>
  <c r="AH16" i="2"/>
  <c r="H11" i="2" s="1"/>
  <c r="AE19" i="2" s="1"/>
  <c r="AI18" i="2"/>
  <c r="G41" i="2" s="1"/>
  <c r="AE24" i="2" s="1"/>
  <c r="AG24" i="2" s="1"/>
  <c r="AH18" i="2"/>
  <c r="H19" i="2" s="1"/>
  <c r="AE20" i="2" s="1"/>
  <c r="AH3" i="2"/>
  <c r="N7" i="2" s="1"/>
  <c r="AA7" i="2" s="1"/>
  <c r="AF7" i="2" s="1"/>
  <c r="AI3" i="2"/>
  <c r="N30" i="2" s="1"/>
  <c r="AA11" i="2" s="1"/>
  <c r="AF11" i="2" s="1"/>
  <c r="AI5" i="2"/>
  <c r="N37" i="2" s="1"/>
  <c r="AA12" i="2" s="1"/>
  <c r="AF12" i="2" s="1"/>
  <c r="AH5" i="2"/>
  <c r="N15" i="2" s="1"/>
  <c r="AA8" i="2" s="1"/>
  <c r="AF8" i="2" s="1"/>
  <c r="AI8" i="2" s="1"/>
  <c r="P25" i="2" s="1"/>
  <c r="AE10" i="2" s="1"/>
  <c r="AG10" i="2" s="1"/>
  <c r="AI15" i="2"/>
  <c r="G30" i="2" s="1"/>
  <c r="AA23" i="2" s="1"/>
  <c r="AF23" i="2" s="1"/>
  <c r="AH15" i="2"/>
  <c r="H7" i="2" s="1"/>
  <c r="AA19" i="2" s="1"/>
  <c r="AF19" i="2" s="1"/>
  <c r="AI17" i="2"/>
  <c r="G37" i="2" s="1"/>
  <c r="AA24" i="2" s="1"/>
  <c r="AF24" i="2" s="1"/>
  <c r="AH17" i="2"/>
  <c r="H15" i="2" s="1"/>
  <c r="AA20" i="2" s="1"/>
  <c r="AF20" i="2" s="1"/>
  <c r="AB23" i="3"/>
  <c r="AB24" i="3"/>
  <c r="AB22" i="3"/>
  <c r="AB6" i="3"/>
  <c r="AB32" i="3"/>
  <c r="AB8" i="3"/>
  <c r="AB14" i="3"/>
  <c r="AB29" i="3"/>
  <c r="AB7" i="3"/>
  <c r="AB16" i="3"/>
  <c r="AB30" i="3"/>
  <c r="AB5" i="3"/>
  <c r="Y5" i="3" s="1"/>
  <c r="AB13" i="3"/>
  <c r="AB31" i="3"/>
  <c r="AB15" i="3"/>
  <c r="AC30" i="1"/>
  <c r="AC15" i="1"/>
  <c r="AC6" i="1"/>
  <c r="AC5" i="1"/>
  <c r="AC31" i="1"/>
  <c r="AC22" i="1"/>
  <c r="AC13" i="1"/>
  <c r="AC16" i="1"/>
  <c r="AC24" i="1"/>
  <c r="AC21" i="1"/>
  <c r="AC23" i="1"/>
  <c r="AC7" i="1"/>
  <c r="AC29" i="1"/>
  <c r="AC14" i="1"/>
  <c r="AC8" i="1"/>
  <c r="AH12" i="2" l="1"/>
  <c r="AI12" i="2"/>
  <c r="AI23" i="2"/>
  <c r="F43" i="2" s="1"/>
  <c r="AA26" i="2" s="1"/>
  <c r="AF26" i="2" s="1"/>
  <c r="AH23" i="2"/>
  <c r="F32" i="2" s="1"/>
  <c r="AA25" i="2" s="1"/>
  <c r="AF25" i="2" s="1"/>
  <c r="AH19" i="2"/>
  <c r="F9" i="2" s="1"/>
  <c r="AA21" i="2" s="1"/>
  <c r="AF21" i="2" s="1"/>
  <c r="AI19" i="2"/>
  <c r="F22" i="2" s="1"/>
  <c r="AA22" i="2" s="1"/>
  <c r="AF22" i="2" s="1"/>
  <c r="AI20" i="2"/>
  <c r="F26" i="2" s="1"/>
  <c r="AE22" i="2" s="1"/>
  <c r="AG22" i="2" s="1"/>
  <c r="AH20" i="2"/>
  <c r="F17" i="2" s="1"/>
  <c r="AE21" i="2" s="1"/>
  <c r="AG21" i="2" s="1"/>
  <c r="AI24" i="2"/>
  <c r="F47" i="2" s="1"/>
  <c r="AE26" i="2" s="1"/>
  <c r="AG26" i="2" s="1"/>
  <c r="AH24" i="2"/>
  <c r="F39" i="2" s="1"/>
  <c r="AE25" i="2" s="1"/>
  <c r="AG25" i="2" s="1"/>
  <c r="AG8" i="2"/>
  <c r="AH8" i="2"/>
  <c r="P17" i="2" s="1"/>
  <c r="AE9" i="2" s="1"/>
  <c r="AG9" i="2" s="1"/>
  <c r="AI11" i="2"/>
  <c r="P43" i="2" s="1"/>
  <c r="AA14" i="2" s="1"/>
  <c r="AF14" i="2" s="1"/>
  <c r="AH11" i="2"/>
  <c r="P32" i="2" s="1"/>
  <c r="AA13" i="2" s="1"/>
  <c r="AF13" i="2" s="1"/>
  <c r="AI7" i="2"/>
  <c r="P21" i="2" s="1"/>
  <c r="AA10" i="2" s="1"/>
  <c r="AF10" i="2" s="1"/>
  <c r="AH7" i="2"/>
  <c r="P9" i="2" s="1"/>
  <c r="AA9" i="2" s="1"/>
  <c r="AF9" i="2" s="1"/>
  <c r="Y31" i="3"/>
  <c r="Y30" i="3"/>
  <c r="Y32" i="3"/>
  <c r="Y29" i="3"/>
  <c r="Y22" i="3"/>
  <c r="Y21" i="3"/>
  <c r="Y15" i="3"/>
  <c r="Y16" i="3"/>
  <c r="Y13" i="3"/>
  <c r="Y8" i="3"/>
  <c r="Y7" i="3"/>
  <c r="Y6" i="3"/>
  <c r="Y14" i="3"/>
  <c r="Y23" i="3"/>
  <c r="Y24" i="3"/>
  <c r="P47" i="2" l="1"/>
  <c r="AE14" i="2" s="1"/>
  <c r="AG14" i="2" s="1"/>
  <c r="P39" i="2"/>
  <c r="AE13" i="2" s="1"/>
  <c r="AG13" i="2" s="1"/>
  <c r="AH22" i="2"/>
  <c r="B24" i="2" s="1"/>
  <c r="AI22" i="2"/>
  <c r="B26" i="2" s="1"/>
  <c r="AI26" i="2"/>
  <c r="B47" i="2" s="1"/>
  <c r="AH26" i="2"/>
  <c r="B45" i="2" s="1"/>
  <c r="AH21" i="2"/>
  <c r="B13" i="2" s="1"/>
  <c r="AI21" i="2"/>
  <c r="B15" i="2" s="1"/>
  <c r="AI25" i="2"/>
  <c r="B37" i="2" s="1"/>
  <c r="AH25" i="2"/>
  <c r="B35" i="2" s="1"/>
  <c r="AH13" i="2"/>
  <c r="U35" i="2" s="1"/>
  <c r="AI13" i="2"/>
  <c r="U37" i="2" s="1"/>
  <c r="AI14" i="2"/>
  <c r="AH14" i="2"/>
  <c r="AH9" i="2"/>
  <c r="U13" i="2" s="1"/>
  <c r="AI9" i="2"/>
  <c r="U15" i="2" s="1"/>
  <c r="AH10" i="2"/>
  <c r="U23" i="2" s="1"/>
  <c r="AI10" i="2"/>
  <c r="U25" i="2" s="1"/>
  <c r="U47" i="2" l="1"/>
  <c r="U45" i="2"/>
</calcChain>
</file>

<file path=xl/sharedStrings.xml><?xml version="1.0" encoding="utf-8"?>
<sst xmlns="http://schemas.openxmlformats.org/spreadsheetml/2006/main" count="554" uniqueCount="197">
  <si>
    <t>Joueur en 85 de Gen</t>
  </si>
  <si>
    <t>Tout joueur enfraignant les régles dites ci-dessous ou qui ne se présentent pas  5min après le début  du tour sera Forfait</t>
  </si>
  <si>
    <t>Poule 1</t>
  </si>
  <si>
    <t>Place</t>
  </si>
  <si>
    <t>GT</t>
  </si>
  <si>
    <t>Equipe</t>
  </si>
  <si>
    <t>BP</t>
  </si>
  <si>
    <t>BC</t>
  </si>
  <si>
    <t>Différence</t>
  </si>
  <si>
    <t>V</t>
  </si>
  <si>
    <t>N</t>
  </si>
  <si>
    <t>D</t>
  </si>
  <si>
    <t>Poule 2</t>
  </si>
  <si>
    <t>Poule 3</t>
  </si>
  <si>
    <t>Poule 4</t>
  </si>
  <si>
    <t>Domicile</t>
  </si>
  <si>
    <t>Score</t>
  </si>
  <si>
    <t>Extérieur</t>
  </si>
  <si>
    <r>
      <t xml:space="preserve">Tirage au sort des équipes à partir de </t>
    </r>
    <r>
      <rPr>
        <b/>
        <i/>
        <u/>
        <sz val="11"/>
        <color rgb="FFFF0000"/>
        <rFont val="Calibri"/>
        <family val="2"/>
        <scheme val="minor"/>
      </rPr>
      <t>13h30</t>
    </r>
  </si>
  <si>
    <r>
      <t xml:space="preserve">Tirage au sort des poules à partir de </t>
    </r>
    <r>
      <rPr>
        <b/>
        <i/>
        <u/>
        <sz val="11"/>
        <color rgb="FFFF0000"/>
        <rFont val="Calibri"/>
        <family val="2"/>
        <scheme val="minor"/>
      </rPr>
      <t>13h45</t>
    </r>
  </si>
  <si>
    <r>
      <t xml:space="preserve">Début du Tournoi à </t>
    </r>
    <r>
      <rPr>
        <b/>
        <i/>
        <u/>
        <sz val="11"/>
        <color rgb="FFFF0000"/>
        <rFont val="Calibri"/>
        <family val="2"/>
        <scheme val="minor"/>
      </rPr>
      <t>14h00</t>
    </r>
  </si>
  <si>
    <r>
      <rPr>
        <b/>
        <i/>
        <u/>
        <sz val="11"/>
        <color theme="1"/>
        <rFont val="Calibri"/>
        <family val="2"/>
        <scheme val="minor"/>
      </rPr>
      <t>1er et 2e</t>
    </r>
    <r>
      <rPr>
        <b/>
        <i/>
        <sz val="11"/>
        <color theme="1"/>
        <rFont val="Calibri"/>
        <family val="2"/>
        <scheme val="minor"/>
      </rPr>
      <t xml:space="preserve"> de poule dans le tableau montant (place 1 à 8)</t>
    </r>
  </si>
  <si>
    <r>
      <rPr>
        <b/>
        <i/>
        <u/>
        <sz val="11"/>
        <color theme="1"/>
        <rFont val="Calibri"/>
        <family val="2"/>
        <scheme val="minor"/>
      </rPr>
      <t>3e et 4e</t>
    </r>
    <r>
      <rPr>
        <b/>
        <i/>
        <sz val="11"/>
        <color theme="1"/>
        <rFont val="Calibri"/>
        <family val="2"/>
        <scheme val="minor"/>
      </rPr>
      <t xml:space="preserve"> de poule dans le tableau descendant (place 9 à 16)</t>
    </r>
  </si>
  <si>
    <t>Quart de Finale</t>
  </si>
  <si>
    <t>Demi Finale</t>
  </si>
  <si>
    <t>Finale</t>
  </si>
  <si>
    <t>Tableau Descendant ( place 9 à 16 )</t>
  </si>
  <si>
    <t>Tableau Montant (Place 1 à 8)</t>
  </si>
  <si>
    <t>1er</t>
  </si>
  <si>
    <t>2e</t>
  </si>
  <si>
    <t>3e</t>
  </si>
  <si>
    <t>4e</t>
  </si>
  <si>
    <t>5e</t>
  </si>
  <si>
    <t>6e</t>
  </si>
  <si>
    <t>7e</t>
  </si>
  <si>
    <t>8e</t>
  </si>
  <si>
    <t>9e</t>
  </si>
  <si>
    <t>10e</t>
  </si>
  <si>
    <t>11e</t>
  </si>
  <si>
    <t>12e</t>
  </si>
  <si>
    <t>13e</t>
  </si>
  <si>
    <t>14e</t>
  </si>
  <si>
    <t>15e</t>
  </si>
  <si>
    <t>16e</t>
  </si>
  <si>
    <t>Classement</t>
  </si>
  <si>
    <t>En cas de match nul lors des match des tableaux montants et descendants, le match sera à rejouer et on attendra que l'ensemble des matchs se terminent avant de lancer le prochain tour</t>
  </si>
  <si>
    <t>Pts</t>
  </si>
  <si>
    <t>Tous les joueurs devront être présents en ligne 10min avant le premier match soit 13h50</t>
  </si>
  <si>
    <t>Lundi 23 Mars 2019</t>
  </si>
  <si>
    <t>Règlement: 16 joueurs répartis en 4 poules de 4 joueurs (+5 réservistes)</t>
  </si>
  <si>
    <t>En cas de déconnexion, nous reprenons le match au score auquel il a été stopper et avec le temps qu'il reste (pas de match complet)</t>
  </si>
  <si>
    <t>Durée période 6min (c'est le joueur qui reçoit qui invite le joueur évoluant à l'extérieur)</t>
  </si>
  <si>
    <t>Concernant les matchs, que ce soit résultats ou contestations, prise en compte seulement avec preuve visuelle (photo)</t>
  </si>
  <si>
    <t>Fin du Tournoi</t>
  </si>
  <si>
    <t>-</t>
  </si>
  <si>
    <t>1er match (14h00-14h20)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</si>
  <si>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</si>
  <si>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</si>
  <si>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</si>
  <si>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</si>
  <si>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</si>
  <si>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</si>
  <si>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</si>
  <si>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</si>
  <si>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</si>
  <si>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</si>
  <si>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</si>
  <si>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</si>
  <si>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</si>
  <si>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</si>
  <si>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</si>
  <si>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</si>
  <si>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</si>
  <si>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</si>
  <si>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</si>
  <si>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</si>
  <si>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</si>
  <si>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</si>
  <si>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</si>
  <si>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</si>
  <si>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</si>
  <si>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</si>
  <si>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</si>
  <si>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</si>
  <si>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</si>
  <si>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</si>
  <si>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</si>
  <si>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</si>
  <si>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Tournoi Copa Libertadores Classement Intégral</t>
  </si>
  <si>
    <r>
      <t xml:space="preserve">1er match de poule: </t>
    </r>
    <r>
      <rPr>
        <b/>
        <i/>
        <u/>
        <sz val="11"/>
        <color rgb="FFFF0000"/>
        <rFont val="Calibri"/>
        <family val="2"/>
        <scheme val="minor"/>
      </rPr>
      <t>14H00 - 14H20 (présence MAXI 14H05)</t>
    </r>
  </si>
  <si>
    <r>
      <t xml:space="preserve">2eme match de Poule: </t>
    </r>
    <r>
      <rPr>
        <b/>
        <i/>
        <u/>
        <sz val="11"/>
        <color rgb="FFFF0000"/>
        <rFont val="Calibri"/>
        <family val="2"/>
        <scheme val="minor"/>
      </rPr>
      <t>14H20 - 14H40 (présence MAXI 14H25)</t>
    </r>
  </si>
  <si>
    <r>
      <t xml:space="preserve">3eme match de Poule: </t>
    </r>
    <r>
      <rPr>
        <b/>
        <i/>
        <u/>
        <sz val="11"/>
        <color rgb="FFFF0000"/>
        <rFont val="Calibri"/>
        <family val="2"/>
        <scheme val="minor"/>
      </rPr>
      <t>14H40 - 15H00 (présence MAXI 14H45)</t>
    </r>
  </si>
  <si>
    <r>
      <t xml:space="preserve">Pause et création du tableau de </t>
    </r>
    <r>
      <rPr>
        <b/>
        <i/>
        <u/>
        <sz val="11"/>
        <color rgb="FFFF0000"/>
        <rFont val="Calibri"/>
        <family val="2"/>
        <scheme val="minor"/>
      </rPr>
      <t>15h00 -15h1500</t>
    </r>
  </si>
  <si>
    <r>
      <t xml:space="preserve">Quart de finale et match de classement: </t>
    </r>
    <r>
      <rPr>
        <b/>
        <i/>
        <u/>
        <sz val="11"/>
        <color rgb="FFFF0000"/>
        <rFont val="Calibri"/>
        <family val="2"/>
        <scheme val="minor"/>
      </rPr>
      <t>15h15 - 15h35 (Le Timing peut être modifié en fonction des potentiels matchs nuls)</t>
    </r>
  </si>
  <si>
    <r>
      <t xml:space="preserve">Demi finale et match de classement: </t>
    </r>
    <r>
      <rPr>
        <b/>
        <i/>
        <u/>
        <sz val="11"/>
        <color rgb="FFFF0000"/>
        <rFont val="Calibri"/>
        <family val="2"/>
        <scheme val="minor"/>
      </rPr>
      <t>15h35-15h55 (Le Timing peut être modifié en fonction des potentiels matchs nuls)</t>
    </r>
  </si>
  <si>
    <r>
      <t xml:space="preserve">Finale (petite et grande) et match de classement: </t>
    </r>
    <r>
      <rPr>
        <b/>
        <i/>
        <u/>
        <sz val="11"/>
        <color rgb="FFFF0000"/>
        <rFont val="Calibri"/>
        <family val="2"/>
        <scheme val="minor"/>
      </rPr>
      <t>15h55-16h15 (Le Timing peut être modifier en fonction des potentiels matchs nuls)</t>
    </r>
  </si>
  <si>
    <t xml:space="preserve">2e match (14h20-14h40) </t>
  </si>
  <si>
    <t>3e match(14h40-15h00)</t>
  </si>
  <si>
    <t>2e match(14h20-14h40)</t>
  </si>
  <si>
    <t>nul</t>
  </si>
  <si>
    <t>Victoire</t>
  </si>
  <si>
    <t>Défaite</t>
  </si>
  <si>
    <t>Match 1</t>
  </si>
  <si>
    <t>Match 2</t>
  </si>
  <si>
    <t>Match 3</t>
  </si>
  <si>
    <t>Match 4</t>
  </si>
  <si>
    <t>Match 5</t>
  </si>
  <si>
    <t>Match 6</t>
  </si>
  <si>
    <t>Match 7</t>
  </si>
  <si>
    <t>Match 8</t>
  </si>
  <si>
    <t>Match 9</t>
  </si>
  <si>
    <t>Match 10</t>
  </si>
  <si>
    <t>Match 11</t>
  </si>
  <si>
    <t>Match 12</t>
  </si>
  <si>
    <t>Match 13</t>
  </si>
  <si>
    <t>Match 14</t>
  </si>
  <si>
    <t>Match 15</t>
  </si>
  <si>
    <t>Match 16</t>
  </si>
  <si>
    <t>Match 17</t>
  </si>
  <si>
    <t>Match 18</t>
  </si>
  <si>
    <t>Match 19</t>
  </si>
  <si>
    <t>Match 20</t>
  </si>
  <si>
    <t>Match 21</t>
  </si>
  <si>
    <t>Match 22</t>
  </si>
  <si>
    <t>Match 23</t>
  </si>
  <si>
    <t>Match 24</t>
  </si>
  <si>
    <t>Tirage au sort</t>
  </si>
  <si>
    <t>Participants</t>
  </si>
  <si>
    <t>Equipes</t>
  </si>
  <si>
    <t>Nombre</t>
  </si>
  <si>
    <t>Equipe Désignée</t>
  </si>
  <si>
    <t>Liste de Joueur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</si>
  <si>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</si>
  <si>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</si>
  <si>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</si>
  <si>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</si>
  <si>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</si>
  <si>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</si>
  <si>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</si>
  <si>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</si>
  <si>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</si>
  <si>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</si>
  <si>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</si>
  <si>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</si>
  <si>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</si>
  <si>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</si>
  <si>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</si>
  <si>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</si>
  <si>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Participant Désigné</t>
  </si>
  <si>
    <t>Tirage</t>
  </si>
  <si>
    <t>Equipe Désigné</t>
  </si>
  <si>
    <t>Liste des équipes</t>
  </si>
  <si>
    <t>Cliquez sur trier pour tirage</t>
  </si>
  <si>
    <t>Ceara SC</t>
  </si>
  <si>
    <t>United Curico</t>
  </si>
  <si>
    <t>Dauphin</t>
  </si>
  <si>
    <t>Colon</t>
  </si>
  <si>
    <t>Union Espagnol</t>
  </si>
  <si>
    <t>Olympia</t>
  </si>
  <si>
    <t>Saints</t>
  </si>
  <si>
    <t>Défense</t>
  </si>
  <si>
    <t>Tiger</t>
  </si>
  <si>
    <t>Avai</t>
  </si>
  <si>
    <t>Union Magdalena</t>
  </si>
  <si>
    <t>La Liberté</t>
  </si>
  <si>
    <t>Huila</t>
  </si>
  <si>
    <t>Binational</t>
  </si>
  <si>
    <t>Newell's</t>
  </si>
  <si>
    <t>Chaperon</t>
  </si>
  <si>
    <t>Alliance</t>
  </si>
  <si>
    <t>International</t>
  </si>
  <si>
    <t>Etudiant</t>
  </si>
  <si>
    <t>Jaguars</t>
  </si>
  <si>
    <t>Tolima</t>
  </si>
  <si>
    <t>Sao Pablo</t>
  </si>
  <si>
    <t>Bolivar</t>
  </si>
  <si>
    <t>National</t>
  </si>
  <si>
    <t>Caracas</t>
  </si>
  <si>
    <t>LDU Quito</t>
  </si>
  <si>
    <t>Wilstermann</t>
  </si>
  <si>
    <t>Catholique</t>
  </si>
  <si>
    <t>Flamengo</t>
  </si>
  <si>
    <t>Antofagas</t>
  </si>
  <si>
    <t>Indepediente</t>
  </si>
  <si>
    <t>Merida</t>
  </si>
  <si>
    <r>
      <t xml:space="preserve">Tirage au sort des équipes à partir de </t>
    </r>
    <r>
      <rPr>
        <b/>
        <u/>
        <sz val="11"/>
        <color rgb="FFFF0000"/>
        <rFont val="Calibri"/>
        <family val="2"/>
        <scheme val="minor"/>
      </rPr>
      <t>13h30</t>
    </r>
  </si>
  <si>
    <r>
      <t xml:space="preserve">Tirage au sort des poules à partir de </t>
    </r>
    <r>
      <rPr>
        <b/>
        <u/>
        <sz val="11"/>
        <color rgb="FFFF0000"/>
        <rFont val="Calibri"/>
        <family val="2"/>
        <scheme val="minor"/>
      </rPr>
      <t>13h45</t>
    </r>
  </si>
  <si>
    <r>
      <t xml:space="preserve">Début du Tournoi à </t>
    </r>
    <r>
      <rPr>
        <b/>
        <u/>
        <sz val="11"/>
        <color rgb="FFFF0000"/>
        <rFont val="Calibri"/>
        <family val="2"/>
        <scheme val="minor"/>
      </rPr>
      <t>14h00</t>
    </r>
  </si>
  <si>
    <r>
      <t xml:space="preserve">1er match de poule: </t>
    </r>
    <r>
      <rPr>
        <b/>
        <u/>
        <sz val="11"/>
        <color rgb="FFFF0000"/>
        <rFont val="Calibri"/>
        <family val="2"/>
        <scheme val="minor"/>
      </rPr>
      <t>14H00 - 14H20 (présence MAXI 14H05)</t>
    </r>
  </si>
  <si>
    <r>
      <t xml:space="preserve">2eme match de Poule: </t>
    </r>
    <r>
      <rPr>
        <b/>
        <u/>
        <sz val="11"/>
        <color rgb="FFFF0000"/>
        <rFont val="Calibri"/>
        <family val="2"/>
        <scheme val="minor"/>
      </rPr>
      <t>14H20 - 14H40 (présence MAXI 14H25)</t>
    </r>
  </si>
  <si>
    <r>
      <t xml:space="preserve">3eme match de Poule: </t>
    </r>
    <r>
      <rPr>
        <b/>
        <u/>
        <sz val="11"/>
        <color rgb="FFFF0000"/>
        <rFont val="Calibri"/>
        <family val="2"/>
        <scheme val="minor"/>
      </rPr>
      <t>14H40 - 15H00 (présence MAXI 14H45)</t>
    </r>
  </si>
  <si>
    <r>
      <t xml:space="preserve">Pause et création du tableau de </t>
    </r>
    <r>
      <rPr>
        <b/>
        <u/>
        <sz val="11"/>
        <color rgb="FFFF0000"/>
        <rFont val="Calibri"/>
        <family val="2"/>
        <scheme val="minor"/>
      </rPr>
      <t>15h00 -15h1500</t>
    </r>
  </si>
  <si>
    <r>
      <rPr>
        <b/>
        <u/>
        <sz val="11"/>
        <color theme="1"/>
        <rFont val="Calibri"/>
        <family val="2"/>
        <scheme val="minor"/>
      </rPr>
      <t>1er et 2e</t>
    </r>
    <r>
      <rPr>
        <b/>
        <sz val="11"/>
        <color theme="1"/>
        <rFont val="Calibri"/>
        <family val="2"/>
        <scheme val="minor"/>
      </rPr>
      <t xml:space="preserve"> de poule dans le tableau montant (place 1 à 8)</t>
    </r>
  </si>
  <si>
    <r>
      <rPr>
        <b/>
        <u/>
        <sz val="11"/>
        <color theme="1"/>
        <rFont val="Calibri"/>
        <family val="2"/>
        <scheme val="minor"/>
      </rPr>
      <t>3e et 4e</t>
    </r>
    <r>
      <rPr>
        <b/>
        <sz val="11"/>
        <color theme="1"/>
        <rFont val="Calibri"/>
        <family val="2"/>
        <scheme val="minor"/>
      </rPr>
      <t xml:space="preserve"> de poule dans le tableau descendant (place 9 à 16)</t>
    </r>
  </si>
  <si>
    <r>
      <t xml:space="preserve">Quart de finale et match de classement: </t>
    </r>
    <r>
      <rPr>
        <b/>
        <u/>
        <sz val="11"/>
        <color rgb="FFFF0000"/>
        <rFont val="Calibri"/>
        <family val="2"/>
        <scheme val="minor"/>
      </rPr>
      <t>15h15 - 15h35 (Le Timing peut être modifié en fonction des potentiels matchs nuls)</t>
    </r>
  </si>
  <si>
    <r>
      <t xml:space="preserve">Demi finale et match de classement: </t>
    </r>
    <r>
      <rPr>
        <b/>
        <u/>
        <sz val="11"/>
        <color rgb="FFFF0000"/>
        <rFont val="Calibri"/>
        <family val="2"/>
        <scheme val="minor"/>
      </rPr>
      <t>15h35-15h55 (Le Timing peut être modifié en fonction des potentiels matchs nuls)</t>
    </r>
  </si>
  <si>
    <r>
      <t xml:space="preserve">Finale (petite et grande) et match de classement: </t>
    </r>
    <r>
      <rPr>
        <b/>
        <u/>
        <sz val="11"/>
        <color rgb="FFFF0000"/>
        <rFont val="Calibri"/>
        <family val="2"/>
        <scheme val="minor"/>
      </rPr>
      <t>15h55-16h15 (Le Timing peut être modifier en fonction des potentiels matchs nuls)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</si>
</sst>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i/>
      <u/>
      <sz val="18"/>
      <color theme="1"/>
      <name val="Comic Sans MS"/>
      <family val="4"/>
    </font>
    <font>
      <sz val="12"/>
      <color rgb="FF000000"/>
      <name val="Open Sans"/>
    </font>
    <font>
      <sz val="12"/>
      <color theme="1"/>
      <name val="Open"/>
    </font>
    <font>
      <sz val="11"/>
      <color rgb="FF444444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13" xfId="0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2" fillId="0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6" borderId="0" xfId="0" applyFill="1"/>
    <xf numFmtId="0" fontId="2" fillId="6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/>
    <xf numFmtId="0" fontId="0" fillId="0" borderId="4" xfId="0" applyFont="1" applyBorder="1" applyAlignment="1"/>
    <xf numFmtId="0" fontId="0" fillId="0" borderId="12" xfId="0" applyFont="1" applyBorder="1" applyAlignment="1"/>
    <xf numFmtId="0" fontId="10" fillId="0" borderId="7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0" fontId="1" fillId="8" borderId="0" xfId="0" applyFont="1" applyFill="1" applyAlignment="1"/>
    <xf numFmtId="0" fontId="1" fillId="8" borderId="10" xfId="0" applyFont="1" applyFill="1" applyBorder="1" applyAlignment="1"/>
    <xf numFmtId="0" fontId="1" fillId="8" borderId="5" xfId="0" applyFont="1" applyFill="1" applyBorder="1" applyAlignment="1"/>
    <xf numFmtId="0" fontId="1" fillId="8" borderId="7" xfId="0" applyFont="1" applyFill="1" applyBorder="1" applyAlignment="1"/>
    <xf numFmtId="0" fontId="1" fillId="8" borderId="12" xfId="0" applyFont="1" applyFill="1" applyBorder="1" applyAlignment="1"/>
    <xf numFmtId="0" fontId="1" fillId="8" borderId="8" xfId="0" applyFont="1" applyFill="1" applyBorder="1" applyAlignment="1"/>
    <xf numFmtId="0" fontId="1" fillId="8" borderId="11" xfId="0" applyFont="1" applyFill="1" applyBorder="1" applyAlignment="1"/>
    <xf numFmtId="0" fontId="1" fillId="8" borderId="6" xfId="0" applyFont="1" applyFill="1" applyBorder="1" applyAlignment="1"/>
    <xf numFmtId="0" fontId="1" fillId="8" borderId="0" xfId="0" applyFont="1" applyFill="1" applyBorder="1" applyAlignment="1"/>
    <xf numFmtId="0" fontId="1" fillId="8" borderId="0" xfId="0" applyFont="1" applyFill="1" applyBorder="1" applyAlignment="1">
      <alignment horizontal="left"/>
    </xf>
    <xf numFmtId="0" fontId="1" fillId="8" borderId="0" xfId="0" applyFont="1" applyFill="1" applyAlignment="1">
      <alignment horizontal="left"/>
    </xf>
    <xf numFmtId="0" fontId="1" fillId="8" borderId="0" xfId="0" applyFont="1" applyFill="1"/>
    <xf numFmtId="0" fontId="1" fillId="8" borderId="12" xfId="0" applyFont="1" applyFill="1" applyBorder="1"/>
    <xf numFmtId="0" fontId="0" fillId="8" borderId="1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Border="1"/>
    <xf numFmtId="0" fontId="0" fillId="0" borderId="13" xfId="0" applyFont="1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5" fillId="0" borderId="13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3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8" borderId="0" xfId="0" applyFont="1" applyFill="1" applyAlignment="1"/>
  </cellXfs>
  <cellStyles count="1">
    <cellStyle name="Normal" xfId="0" builtinId="0"/>
  </cellStyles>
  <dxfs count="57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Open San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44444"/>
        <name val="Calibri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Open Sans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Open Sans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257175</xdr:colOff>
          <xdr:row>39</xdr:row>
          <xdr:rowOff>38100</xdr:rowOff>
        </xdr:from>
        <xdr:to>
          <xdr:col>10</xdr:col>
          <xdr:colOff>1266825</xdr:colOff>
          <xdr:row>41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Joueurs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285750</xdr:colOff>
          <xdr:row>63</xdr:row>
          <xdr:rowOff>0</xdr:rowOff>
        </xdr:from>
        <xdr:to>
          <xdr:col>10</xdr:col>
          <xdr:colOff>1266825</xdr:colOff>
          <xdr:row>65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Equipe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D2B536-5AD5-4D77-B67F-0F91F2253BFF}" name="Tableau2" displayName="Tableau2" ref="C34:E66" totalsRowShown="0" headerRowDxfId="56" dataDxfId="54" headerRowBorderDxfId="55" tableBorderDxfId="53" totalsRowBorderDxfId="52">
  <autoFilter ref="C34:E66" xr:uid="{58DA5903-2FA6-4D28-AE48-8E109BA0C491}"/>
  <tableColumns count="3">
    <tableColumn id="1" xr3:uid="{39E35DCC-79D2-4BBC-B471-F5A26BBB51A1}" name="Nombre" dataDxfId="51"/>
    <tableColumn id="2" xr3:uid="{E6D997AF-C38C-4D6F-8449-FD262BBF8CD1}" name="Participants" dataDxfId="50"/>
    <tableColumn id="3" xr3:uid="{4EB5E6F0-4DDF-4970-AE59-CC18CC0578F6}" name="Equipes" dataDxfId="4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013A81-A464-4FED-AA26-935B65CEEF30}" name="Tableau3" displayName="Tableau3" ref="H32:I49" totalsRowShown="0" headerRowDxfId="48" headerRowBorderDxfId="47" tableBorderDxfId="46" totalsRowBorderDxfId="45">
  <autoFilter ref="H32:I49" xr:uid="{1D5E457F-74C5-4E79-B485-C6CE68F0735B}"/>
  <sortState xmlns:xlrd2="http://schemas.microsoft.com/office/spreadsheetml/2017/richdata2" ref="H33:I49">
    <sortCondition descending="1" ref="I49"/>
  </sortState>
  <tableColumns count="2">
    <tableColumn id="1" xr3:uid="{115E8BE7-529F-4D06-9CEC-9FC8A8DA7A28}" name="Liste de Joueur" dataDxfId="44"/>
    <tableColumn id="2" xr3:uid="{81674C2D-5A00-4902-9409-030E8C835405}" name="Tirage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B8C2E1-71CB-4812-9D66-C9729D5593C5}" name="Tableau35" displayName="Tableau35" ref="H52:I69" totalsRowShown="0" headerRowDxfId="42" headerRowBorderDxfId="41" tableBorderDxfId="40" totalsRowBorderDxfId="39">
  <autoFilter ref="H52:I69" xr:uid="{8270BFAF-DCDB-4A71-A568-01101E4C4E68}"/>
  <sortState xmlns:xlrd2="http://schemas.microsoft.com/office/spreadsheetml/2017/richdata2" ref="H53:I69">
    <sortCondition descending="1" ref="I69"/>
  </sortState>
  <tableColumns count="2">
    <tableColumn id="1" xr3:uid="{96C97728-1433-4B3C-8CDB-3A2B3E1561E9}" name="Liste des équipes" dataDxfId="38"/>
    <tableColumn id="2" xr3:uid="{00823FE6-668B-4FEB-A040-EFEC2ABBE510}" name="Tirage" dataDxfId="3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F477D1-2C1E-46F3-8280-76878BFE78EC}" name="Tableau1" displayName="Tableau1" ref="Y4:AH8" totalsRowShown="0" headerRowDxfId="36" dataDxfId="34" headerRowBorderDxfId="35" tableBorderDxfId="33" totalsRowBorderDxfId="32">
  <tableColumns count="10">
    <tableColumn id="1" xr3:uid="{41C59FB6-9EA2-406D-BFF9-487684A25A41}" name="Place" dataDxfId="31">
      <calculatedColumnFormula>SUMPRODUCT(($AB$5+$AH$5+$AF$5/100&lt;$AB$5:$AB$8+$AH$5:$AH$8+$AF$5:$AF$8/100)*1)+1</calculatedColumnFormula>
    </tableColumn>
    <tableColumn id="2" xr3:uid="{77AD7C63-BB48-4EDD-B3FD-FA90C368E58D}" name="GT" dataDxfId="30"/>
    <tableColumn id="3" xr3:uid="{D384DB5D-6E4D-4724-88A9-BFA764DF012A}" name="Equipe" dataDxfId="29"/>
    <tableColumn id="4" xr3:uid="{6247718B-10F0-480C-AC29-553E437D131A}" name="Pts" dataDxfId="28">
      <calculatedColumnFormula>(AC5*3)+(AD5*1)+(AE5*0)</calculatedColumnFormula>
    </tableColumn>
    <tableColumn id="5" xr3:uid="{6CB75A03-DC42-4AFC-85E0-D2516B811103}" name="V" dataDxfId="27">
      <calculatedColumnFormula>COUNTIFS($U$3:$U$8,$AA5)</calculatedColumnFormula>
    </tableColumn>
    <tableColumn id="6" xr3:uid="{07E0004A-0CFE-4842-980D-ACB26720CAE6}" name="N" dataDxfId="26">
      <calculatedColumnFormula>COUNTIFS($S$3:$T$8,$AA5)</calculatedColumnFormula>
    </tableColumn>
    <tableColumn id="7" xr3:uid="{E08958D3-F45E-432A-BB55-15C6DD205E82}" name="D" dataDxfId="25">
      <calculatedColumnFormula>COUNTIFS($V$3:$V$8,$AA5)</calculatedColumnFormula>
    </tableColumn>
    <tableColumn id="8" xr3:uid="{8D5AEEA2-83CF-4460-B0BF-81B5B8F8F8DA}" name="BP" dataDxfId="24"/>
    <tableColumn id="9" xr3:uid="{6DE4A4D7-69D8-4598-8F73-B0CA6BE9B847}" name="BC" dataDxfId="23"/>
    <tableColumn id="10" xr3:uid="{ADEE97B1-1E7D-4D92-996A-A3BB8527A16D}" name="Différence" dataDxfId="22">
      <calculatedColumnFormula>AF5-AG5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F4F6595-C2D8-4BDC-9D68-8BBC7BE0C117}" name="Tableau26" displayName="Tableau26" ref="C36:E68" totalsRowShown="0" headerRowDxfId="21" dataDxfId="19" headerRowBorderDxfId="20" tableBorderDxfId="18" totalsRowBorderDxfId="17">
  <autoFilter ref="C36:E68" xr:uid="{0DC1E729-CB15-48E1-935A-4D0E65F4701C}"/>
  <tableColumns count="3">
    <tableColumn id="1" xr3:uid="{CC7334CA-05B7-4FAE-9E64-8D51C853A4FA}" name="Nombre" dataDxfId="16"/>
    <tableColumn id="2" xr3:uid="{64FFFAD5-AC40-46E1-8018-F0FC702BA7ED}" name="Participants" dataDxfId="15"/>
    <tableColumn id="3" xr3:uid="{F5B9ABE6-8301-4D7C-8070-9AE497D268B6}" name="Equipes" dataDxfId="1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B1541BC-C577-4D6E-83A5-35F816463126}" name="Tableau37" displayName="Tableau37" ref="H34:I50" totalsRowShown="0" headerRowDxfId="13" dataDxfId="11" headerRowBorderDxfId="12" tableBorderDxfId="10" totalsRowBorderDxfId="9">
  <autoFilter ref="H34:I50" xr:uid="{826005C1-7FD4-482A-A2C4-0F8859431BD5}"/>
  <sortState xmlns:xlrd2="http://schemas.microsoft.com/office/spreadsheetml/2017/richdata2" ref="H35:I50">
    <sortCondition ref="I35:I50"/>
  </sortState>
  <tableColumns count="2">
    <tableColumn id="1" xr3:uid="{F8C2CE61-1A6A-439F-8789-C297714E064C}" name="Participant Désigné" dataDxfId="8"/>
    <tableColumn id="2" xr3:uid="{DA7F127E-A10E-474E-B9EE-9EB327CFB339}" name="Tirage" dataDxfId="7">
      <calculatedColumnFormula>RAND()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1816B90-D2D1-4CD6-82D7-7CF444996282}" name="Tableau358" displayName="Tableau358" ref="H52:I84" totalsRowShown="0" headerRowDxfId="6" dataDxfId="4" headerRowBorderDxfId="5" tableBorderDxfId="3" totalsRowBorderDxfId="2">
  <sortState xmlns:xlrd2="http://schemas.microsoft.com/office/spreadsheetml/2017/richdata2" ref="H53:I84">
    <sortCondition descending="1" ref="I53:I84"/>
  </sortState>
  <tableColumns count="2">
    <tableColumn id="1" xr3:uid="{755FE96A-63A5-44C6-90A6-90922BB0C06F}" name="Equipe Désignée" dataDxfId="1"/>
    <tableColumn id="2" xr3:uid="{B624C80B-4DB1-4C83-9ECA-680EF238BEE0}" name="Tir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71"/>
  <sheetViews>
    <sheetView showGridLines="0" topLeftCell="A19" zoomScale="70" zoomScaleNormal="70" workbookViewId="0">
      <selection activeCell="H57" sqref="H57"/>
    </sheetView>
  </sheetViews>
  <sheetFormatPr baseColWidth="10" defaultRowHeight="15"/>
  <cols>
    <col min="1" max="1" width="7.85546875" bestFit="1" customWidth="1"/>
    <col min="2" max="2" width="3.85546875" bestFit="1" customWidth="1"/>
    <col min="3" max="3" width="7.42578125" bestFit="1" customWidth="1"/>
    <col min="4" max="4" width="15.28515625" customWidth="1"/>
    <col min="5" max="5" width="13.5703125" customWidth="1"/>
    <col min="6" max="6" width="12.5703125" customWidth="1"/>
    <col min="7" max="7" width="8.7109375" customWidth="1"/>
    <col min="8" max="8" width="25.7109375" bestFit="1" customWidth="1"/>
    <col min="9" max="9" width="19.5703125" customWidth="1"/>
    <col min="10" max="10" width="19.42578125" customWidth="1"/>
    <col min="11" max="11" width="108.85546875" customWidth="1"/>
    <col min="12" max="12" width="7.5703125" customWidth="1"/>
    <col min="13" max="13" width="30.140625" bestFit="1" customWidth="1"/>
    <col min="14" max="14" width="12.5703125" bestFit="1" customWidth="1"/>
    <col min="15" max="15" width="5.85546875" bestFit="1" customWidth="1"/>
    <col min="16" max="16" width="1.7109375" bestFit="1" customWidth="1"/>
    <col min="17" max="17" width="6.28515625" bestFit="1" customWidth="1"/>
    <col min="18" max="19" width="13.7109375" bestFit="1" customWidth="1"/>
    <col min="20" max="20" width="15.7109375" bestFit="1" customWidth="1"/>
    <col min="21" max="21" width="13.7109375" bestFit="1" customWidth="1"/>
    <col min="22" max="22" width="15.7109375" bestFit="1" customWidth="1"/>
    <col min="23" max="23" width="13.7109375" bestFit="1" customWidth="1"/>
    <col min="24" max="25" width="5.85546875" bestFit="1" customWidth="1"/>
    <col min="26" max="26" width="3.85546875" bestFit="1" customWidth="1"/>
    <col min="27" max="27" width="10.28515625" bestFit="1" customWidth="1"/>
    <col min="28" max="28" width="10.42578125" bestFit="1" customWidth="1"/>
  </cols>
  <sheetData>
    <row r="1" spans="1:29">
      <c r="A1" s="4"/>
      <c r="B1" s="4"/>
      <c r="C1" s="4"/>
      <c r="D1" s="4"/>
      <c r="E1" s="4"/>
      <c r="F1" s="4"/>
      <c r="G1" s="4"/>
      <c r="H1" s="4"/>
      <c r="I1" s="4"/>
      <c r="J1" s="4"/>
      <c r="K1" s="5"/>
    </row>
    <row r="2" spans="1:29">
      <c r="A2" s="140" t="s">
        <v>48</v>
      </c>
      <c r="B2" s="140"/>
      <c r="C2" s="140"/>
      <c r="D2" s="140"/>
      <c r="E2" s="140"/>
      <c r="F2" s="140"/>
      <c r="G2" s="140"/>
      <c r="H2" s="140"/>
      <c r="I2" s="140"/>
      <c r="J2" s="140"/>
      <c r="K2" s="141"/>
      <c r="M2" s="47"/>
      <c r="N2" s="42" t="s">
        <v>15</v>
      </c>
      <c r="O2" s="42" t="s">
        <v>16</v>
      </c>
      <c r="P2" s="42" t="s">
        <v>54</v>
      </c>
      <c r="Q2" s="42" t="s">
        <v>16</v>
      </c>
      <c r="R2" s="42" t="s">
        <v>17</v>
      </c>
      <c r="S2" s="43"/>
      <c r="T2" s="144" t="s">
        <v>2</v>
      </c>
      <c r="U2" s="144"/>
      <c r="V2" s="144"/>
      <c r="W2" s="144"/>
      <c r="X2" s="144"/>
      <c r="Y2" s="144"/>
      <c r="Z2" s="144"/>
      <c r="AA2" s="144"/>
      <c r="AB2" s="144"/>
      <c r="AC2" s="144"/>
    </row>
    <row r="3" spans="1:29">
      <c r="A3" s="140" t="s">
        <v>88</v>
      </c>
      <c r="B3" s="140"/>
      <c r="C3" s="140"/>
      <c r="D3" s="140"/>
      <c r="E3" s="140"/>
      <c r="F3" s="140"/>
      <c r="G3" s="140"/>
      <c r="H3" s="140"/>
      <c r="I3" s="140"/>
      <c r="J3" s="140"/>
      <c r="K3" s="141"/>
      <c r="M3" s="48" t="s">
        <v>55</v>
      </c>
      <c r="N3" s="42" t="str">
        <f>V8</f>
        <v>Equipe 2</v>
      </c>
      <c r="O3" s="42"/>
      <c r="P3" s="42" t="s">
        <v>54</v>
      </c>
      <c r="Q3" s="42"/>
      <c r="R3" s="42" t="str">
        <f>V7</f>
        <v>Equipe 3</v>
      </c>
      <c r="S3" s="43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29">
      <c r="A4" s="4"/>
      <c r="B4" s="4"/>
      <c r="C4" s="4"/>
      <c r="D4" s="4"/>
      <c r="E4" s="4"/>
      <c r="F4" s="4"/>
      <c r="G4" s="4"/>
      <c r="H4" s="4"/>
      <c r="I4" s="4"/>
      <c r="J4" s="4"/>
      <c r="K4" s="5"/>
      <c r="M4" s="49"/>
      <c r="N4" s="42" t="str">
        <f>V5</f>
        <v>Equipe 7</v>
      </c>
      <c r="O4" s="42"/>
      <c r="P4" s="42" t="s">
        <v>54</v>
      </c>
      <c r="Q4" s="42"/>
      <c r="R4" s="42" t="str">
        <f>V6</f>
        <v>Equipe 14</v>
      </c>
      <c r="S4" s="43"/>
      <c r="T4" s="42" t="s">
        <v>3</v>
      </c>
      <c r="U4" s="42" t="s">
        <v>4</v>
      </c>
      <c r="V4" s="42" t="s">
        <v>5</v>
      </c>
      <c r="W4" s="42" t="s">
        <v>46</v>
      </c>
      <c r="X4" s="42" t="s">
        <v>9</v>
      </c>
      <c r="Y4" s="42" t="s">
        <v>10</v>
      </c>
      <c r="Z4" s="42" t="s">
        <v>11</v>
      </c>
      <c r="AA4" s="42" t="s">
        <v>6</v>
      </c>
      <c r="AB4" s="42" t="s">
        <v>7</v>
      </c>
      <c r="AC4" s="42" t="s">
        <v>8</v>
      </c>
    </row>
    <row r="5" spans="1:29">
      <c r="A5" s="140" t="s">
        <v>49</v>
      </c>
      <c r="B5" s="140"/>
      <c r="C5" s="140"/>
      <c r="D5" s="140"/>
      <c r="E5" s="140"/>
      <c r="F5" s="140"/>
      <c r="G5" s="140"/>
      <c r="H5" s="140"/>
      <c r="I5" s="140"/>
      <c r="J5" s="140"/>
      <c r="K5" s="141"/>
      <c r="M5" s="49" t="s">
        <v>96</v>
      </c>
      <c r="N5" s="42" t="str">
        <f>V7</f>
        <v>Equipe 3</v>
      </c>
      <c r="O5" s="42"/>
      <c r="P5" s="42" t="s">
        <v>54</v>
      </c>
      <c r="Q5" s="42"/>
      <c r="R5" s="42" t="str">
        <f>V5</f>
        <v>Equipe 7</v>
      </c>
      <c r="S5" s="43"/>
      <c r="T5" s="42">
        <v>1</v>
      </c>
      <c r="U5" s="42" t="str">
        <f>H35</f>
        <v>Joueur 2</v>
      </c>
      <c r="V5" s="42" t="str">
        <f>H54</f>
        <v>Equipe 7</v>
      </c>
      <c r="W5" s="42">
        <f>(X5*3)+(Y5*1)+(Z5*0)</f>
        <v>9</v>
      </c>
      <c r="X5" s="42">
        <v>3</v>
      </c>
      <c r="Y5" s="50">
        <v>0</v>
      </c>
      <c r="Z5" s="42">
        <v>0</v>
      </c>
      <c r="AA5" s="42">
        <f>O4+Q5+Q7</f>
        <v>0</v>
      </c>
      <c r="AB5" s="42">
        <f>Q4+O7+O5</f>
        <v>0</v>
      </c>
      <c r="AC5" s="42">
        <f>AA5-AB5</f>
        <v>0</v>
      </c>
    </row>
    <row r="6" spans="1:29">
      <c r="A6" s="140" t="s">
        <v>0</v>
      </c>
      <c r="B6" s="140"/>
      <c r="C6" s="140"/>
      <c r="D6" s="140"/>
      <c r="E6" s="140"/>
      <c r="F6" s="140"/>
      <c r="G6" s="140"/>
      <c r="H6" s="140"/>
      <c r="I6" s="140"/>
      <c r="J6" s="140"/>
      <c r="K6" s="141"/>
      <c r="M6" s="49"/>
      <c r="N6" s="42" t="str">
        <f>V6</f>
        <v>Equipe 14</v>
      </c>
      <c r="O6" s="42"/>
      <c r="P6" s="42" t="s">
        <v>54</v>
      </c>
      <c r="Q6" s="42"/>
      <c r="R6" s="42" t="str">
        <f>V8</f>
        <v>Equipe 2</v>
      </c>
      <c r="S6" s="43"/>
      <c r="T6" s="42">
        <v>2</v>
      </c>
      <c r="U6" s="42" t="str">
        <f>H36</f>
        <v>Joueur 6</v>
      </c>
      <c r="V6" s="42" t="str">
        <f>H55</f>
        <v>Equipe 14</v>
      </c>
      <c r="W6" s="42">
        <f>(X6*3)+(Y6*1)+(Z6*0)</f>
        <v>2</v>
      </c>
      <c r="X6" s="42">
        <v>0</v>
      </c>
      <c r="Y6" s="42">
        <v>2</v>
      </c>
      <c r="Z6" s="42">
        <v>1</v>
      </c>
      <c r="AA6" s="42">
        <f>Q4+O6+Q8</f>
        <v>0</v>
      </c>
      <c r="AB6" s="42">
        <f>O4+Q6+O8</f>
        <v>0</v>
      </c>
      <c r="AC6" s="42">
        <f>AA6-AB6</f>
        <v>0</v>
      </c>
    </row>
    <row r="7" spans="1:29">
      <c r="A7" s="140" t="s">
        <v>51</v>
      </c>
      <c r="B7" s="140"/>
      <c r="C7" s="140"/>
      <c r="D7" s="140"/>
      <c r="E7" s="140"/>
      <c r="F7" s="140"/>
      <c r="G7" s="140"/>
      <c r="H7" s="140"/>
      <c r="I7" s="140"/>
      <c r="J7" s="140"/>
      <c r="K7" s="141"/>
      <c r="M7" s="49" t="s">
        <v>97</v>
      </c>
      <c r="N7" s="42" t="str">
        <f>V8</f>
        <v>Equipe 2</v>
      </c>
      <c r="O7" s="42"/>
      <c r="P7" s="42" t="s">
        <v>54</v>
      </c>
      <c r="Q7" s="42"/>
      <c r="R7" s="42" t="str">
        <f>V5</f>
        <v>Equipe 7</v>
      </c>
      <c r="S7" s="43"/>
      <c r="T7" s="42">
        <v>3</v>
      </c>
      <c r="U7" s="42" t="str">
        <f>H37</f>
        <v>Joueur 4</v>
      </c>
      <c r="V7" s="42" t="str">
        <f>H56</f>
        <v>Equipe 3</v>
      </c>
      <c r="W7" s="42">
        <f>(X7*3)+(Y7*1)+(Z7*0)</f>
        <v>2</v>
      </c>
      <c r="X7" s="42">
        <v>0</v>
      </c>
      <c r="Y7" s="42">
        <v>2</v>
      </c>
      <c r="Z7" s="42">
        <v>1</v>
      </c>
      <c r="AA7" s="42">
        <f>Q3+O5+O8</f>
        <v>0</v>
      </c>
      <c r="AB7" s="42">
        <f>O3+Q5+Q8</f>
        <v>0</v>
      </c>
      <c r="AC7" s="42">
        <f>AA7-AB7</f>
        <v>0</v>
      </c>
    </row>
    <row r="8" spans="1:29">
      <c r="A8" s="4"/>
      <c r="B8" s="4"/>
      <c r="C8" s="4"/>
      <c r="D8" s="4"/>
      <c r="E8" s="4"/>
      <c r="F8" s="4"/>
      <c r="G8" s="4"/>
      <c r="H8" s="4"/>
      <c r="I8" s="4"/>
      <c r="J8" s="4"/>
      <c r="K8" s="5"/>
      <c r="M8" s="51"/>
      <c r="N8" s="42" t="str">
        <f>V7</f>
        <v>Equipe 3</v>
      </c>
      <c r="O8" s="42"/>
      <c r="P8" s="42" t="s">
        <v>54</v>
      </c>
      <c r="Q8" s="42"/>
      <c r="R8" s="42" t="str">
        <f>V6</f>
        <v>Equipe 14</v>
      </c>
      <c r="S8" s="43"/>
      <c r="T8" s="42">
        <v>4</v>
      </c>
      <c r="U8" s="42" t="str">
        <f>H38</f>
        <v>Joueur 13</v>
      </c>
      <c r="V8" s="42" t="str">
        <f>H57</f>
        <v>Equipe 2</v>
      </c>
      <c r="W8" s="42">
        <f>(X8*3)+(Y8*1)+(Z8*0)</f>
        <v>0</v>
      </c>
      <c r="X8" s="42">
        <v>0</v>
      </c>
      <c r="Y8" s="42">
        <v>0</v>
      </c>
      <c r="Z8" s="42">
        <v>3</v>
      </c>
      <c r="AA8" s="42">
        <f>O3+Q6+O7</f>
        <v>0</v>
      </c>
      <c r="AB8" s="42">
        <f>Q3+O6+Q7</f>
        <v>0</v>
      </c>
      <c r="AC8" s="42">
        <f>AA8-AB8</f>
        <v>0</v>
      </c>
    </row>
    <row r="9" spans="1:29">
      <c r="A9" s="135" t="s">
        <v>47</v>
      </c>
      <c r="B9" s="135"/>
      <c r="C9" s="135"/>
      <c r="D9" s="135"/>
      <c r="E9" s="135"/>
      <c r="F9" s="135"/>
      <c r="G9" s="135"/>
      <c r="H9" s="135"/>
      <c r="I9" s="135"/>
      <c r="J9" s="135"/>
      <c r="K9" s="148"/>
      <c r="M9" s="52"/>
      <c r="N9" s="52"/>
      <c r="O9" s="43"/>
      <c r="P9" s="43"/>
      <c r="Q9" s="52"/>
      <c r="R9" s="52"/>
      <c r="S9" s="52"/>
      <c r="T9" s="52"/>
      <c r="U9" s="52"/>
      <c r="V9" s="52"/>
      <c r="W9" s="52"/>
      <c r="X9" s="52"/>
      <c r="Y9" s="43"/>
      <c r="Z9" s="43"/>
      <c r="AA9" s="43"/>
      <c r="AB9" s="43"/>
      <c r="AC9" s="43"/>
    </row>
    <row r="10" spans="1:29">
      <c r="A10" s="135" t="s">
        <v>1</v>
      </c>
      <c r="B10" s="135"/>
      <c r="C10" s="135"/>
      <c r="D10" s="135"/>
      <c r="E10" s="135"/>
      <c r="F10" s="135"/>
      <c r="G10" s="135"/>
      <c r="H10" s="135"/>
      <c r="I10" s="135"/>
      <c r="J10" s="135"/>
      <c r="K10" s="148"/>
      <c r="M10" s="47"/>
      <c r="N10" s="44" t="s">
        <v>15</v>
      </c>
      <c r="O10" s="44" t="s">
        <v>16</v>
      </c>
      <c r="P10" s="44" t="s">
        <v>54</v>
      </c>
      <c r="Q10" s="44" t="s">
        <v>16</v>
      </c>
      <c r="R10" s="44" t="s">
        <v>17</v>
      </c>
      <c r="S10" s="43"/>
      <c r="T10" s="145" t="s">
        <v>12</v>
      </c>
      <c r="U10" s="145"/>
      <c r="V10" s="145"/>
      <c r="W10" s="145"/>
      <c r="X10" s="145"/>
      <c r="Y10" s="145"/>
      <c r="Z10" s="145"/>
      <c r="AA10" s="145"/>
      <c r="AB10" s="145"/>
      <c r="AC10" s="145"/>
    </row>
    <row r="11" spans="1:29">
      <c r="A11" s="133" t="s">
        <v>45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4"/>
      <c r="M11" s="53" t="s">
        <v>55</v>
      </c>
      <c r="N11" s="44" t="str">
        <f>V15</f>
        <v>Equipe 15</v>
      </c>
      <c r="O11" s="44"/>
      <c r="P11" s="44" t="s">
        <v>54</v>
      </c>
      <c r="Q11" s="44"/>
      <c r="R11" s="44" t="str">
        <f>V14</f>
        <v>Equipe 11</v>
      </c>
      <c r="S11" s="43"/>
      <c r="T11" s="54"/>
      <c r="U11" s="54"/>
      <c r="V11" s="54"/>
      <c r="W11" s="54"/>
      <c r="X11" s="54"/>
      <c r="Y11" s="54"/>
      <c r="Z11" s="54"/>
      <c r="AA11" s="54"/>
      <c r="AB11" s="54"/>
      <c r="AC11" s="54"/>
    </row>
    <row r="12" spans="1:29">
      <c r="A12" s="135" t="s">
        <v>50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7"/>
      <c r="M12" s="55"/>
      <c r="N12" s="44" t="str">
        <f>V13</f>
        <v>Equipe 13</v>
      </c>
      <c r="O12" s="44"/>
      <c r="P12" s="44" t="s">
        <v>54</v>
      </c>
      <c r="Q12" s="44"/>
      <c r="R12" s="44" t="str">
        <f>V16</f>
        <v>Equipe 4</v>
      </c>
      <c r="S12" s="43"/>
      <c r="T12" s="44" t="s">
        <v>3</v>
      </c>
      <c r="U12" s="44" t="s">
        <v>4</v>
      </c>
      <c r="V12" s="44" t="s">
        <v>5</v>
      </c>
      <c r="W12" s="44" t="s">
        <v>46</v>
      </c>
      <c r="X12" s="44" t="s">
        <v>9</v>
      </c>
      <c r="Y12" s="44" t="s">
        <v>10</v>
      </c>
      <c r="Z12" s="44" t="s">
        <v>11</v>
      </c>
      <c r="AA12" s="44" t="s">
        <v>6</v>
      </c>
      <c r="AB12" s="44" t="s">
        <v>7</v>
      </c>
      <c r="AC12" s="44" t="s">
        <v>8</v>
      </c>
    </row>
    <row r="13" spans="1:29">
      <c r="A13" s="138" t="s">
        <v>18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9"/>
      <c r="M13" s="55" t="s">
        <v>98</v>
      </c>
      <c r="N13" s="44" t="str">
        <f>V14</f>
        <v>Equipe 11</v>
      </c>
      <c r="O13" s="44"/>
      <c r="P13" s="44" t="s">
        <v>54</v>
      </c>
      <c r="Q13" s="44"/>
      <c r="R13" s="44" t="str">
        <f>V13</f>
        <v>Equipe 13</v>
      </c>
      <c r="S13" s="43"/>
      <c r="T13" s="44">
        <v>1</v>
      </c>
      <c r="U13" s="44" t="str">
        <f>H39</f>
        <v>Joueur 7</v>
      </c>
      <c r="V13" s="44" t="str">
        <f>H58</f>
        <v>Equipe 13</v>
      </c>
      <c r="W13" s="44">
        <f>(X13*3)+(Y13*1)+(Z13*0)</f>
        <v>0</v>
      </c>
      <c r="X13" s="44">
        <v>0</v>
      </c>
      <c r="Y13" s="44">
        <v>0</v>
      </c>
      <c r="Z13" s="44">
        <v>0</v>
      </c>
      <c r="AA13" s="44">
        <f>O12+Q13+Q15</f>
        <v>0</v>
      </c>
      <c r="AB13" s="44">
        <f>Q12+O13+O15</f>
        <v>0</v>
      </c>
      <c r="AC13" s="44">
        <f>AA13-AB13</f>
        <v>0</v>
      </c>
    </row>
    <row r="14" spans="1:29">
      <c r="A14" s="138" t="s">
        <v>19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9"/>
      <c r="M14" s="55"/>
      <c r="N14" s="44" t="str">
        <f>V16</f>
        <v>Equipe 4</v>
      </c>
      <c r="O14" s="44"/>
      <c r="P14" s="44" t="s">
        <v>54</v>
      </c>
      <c r="Q14" s="44"/>
      <c r="R14" s="44" t="str">
        <f>V15</f>
        <v>Equipe 15</v>
      </c>
      <c r="S14" s="43"/>
      <c r="T14" s="44">
        <v>2</v>
      </c>
      <c r="U14" s="44" t="str">
        <f>H40</f>
        <v>Joueur 8</v>
      </c>
      <c r="V14" s="44" t="str">
        <f>H59</f>
        <v>Equipe 11</v>
      </c>
      <c r="W14" s="44">
        <f>(X14*3)+(Y14*1)+(Z14*0)</f>
        <v>0</v>
      </c>
      <c r="X14" s="44">
        <v>0</v>
      </c>
      <c r="Y14" s="44">
        <v>0</v>
      </c>
      <c r="Z14" s="44">
        <v>0</v>
      </c>
      <c r="AA14" s="44">
        <f>O13+Q11+O16</f>
        <v>0</v>
      </c>
      <c r="AB14" s="44">
        <f>O11+Q13+Q16</f>
        <v>0</v>
      </c>
      <c r="AC14" s="44">
        <f>AA14-AB14</f>
        <v>0</v>
      </c>
    </row>
    <row r="15" spans="1:29">
      <c r="A15" s="138" t="s">
        <v>20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9"/>
      <c r="M15" s="55" t="s">
        <v>97</v>
      </c>
      <c r="N15" s="44" t="str">
        <f>V15</f>
        <v>Equipe 15</v>
      </c>
      <c r="O15" s="44"/>
      <c r="P15" s="44" t="s">
        <v>54</v>
      </c>
      <c r="Q15" s="44"/>
      <c r="R15" s="44" t="str">
        <f>V13</f>
        <v>Equipe 13</v>
      </c>
      <c r="S15" s="43"/>
      <c r="T15" s="44">
        <v>3</v>
      </c>
      <c r="U15" s="44" t="str">
        <f>H41</f>
        <v>Joueur 16</v>
      </c>
      <c r="V15" s="44" t="str">
        <f>H60</f>
        <v>Equipe 15</v>
      </c>
      <c r="W15" s="44">
        <f>(X15*3)+(Y15*1)+(Z15*0)</f>
        <v>0</v>
      </c>
      <c r="X15" s="44">
        <v>0</v>
      </c>
      <c r="Y15" s="44">
        <v>0</v>
      </c>
      <c r="Z15" s="44">
        <v>0</v>
      </c>
      <c r="AA15" s="44">
        <f>Q14+O11+O15</f>
        <v>0</v>
      </c>
      <c r="AB15" s="44">
        <f>Q11+O14+Q15</f>
        <v>0</v>
      </c>
      <c r="AC15" s="44">
        <f>AA15-AB15</f>
        <v>0</v>
      </c>
    </row>
    <row r="16" spans="1:29">
      <c r="A16" s="138" t="s">
        <v>89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9"/>
      <c r="M16" s="56"/>
      <c r="N16" s="44" t="str">
        <f>V14</f>
        <v>Equipe 11</v>
      </c>
      <c r="O16" s="44"/>
      <c r="P16" s="44" t="s">
        <v>54</v>
      </c>
      <c r="Q16" s="44"/>
      <c r="R16" s="44" t="str">
        <f>V16</f>
        <v>Equipe 4</v>
      </c>
      <c r="S16" s="43"/>
      <c r="T16" s="44">
        <v>4</v>
      </c>
      <c r="U16" s="44" t="str">
        <f>H42</f>
        <v>Joueur 11</v>
      </c>
      <c r="V16" s="44" t="str">
        <f>H61</f>
        <v>Equipe 4</v>
      </c>
      <c r="W16" s="44">
        <f>(X16*3)+(Y16*1)+(Z16*0)</f>
        <v>0</v>
      </c>
      <c r="X16" s="44">
        <v>0</v>
      </c>
      <c r="Y16" s="44">
        <v>0</v>
      </c>
      <c r="Z16" s="44">
        <v>0</v>
      </c>
      <c r="AA16" s="44">
        <f>Q16+O14+Q12</f>
        <v>0</v>
      </c>
      <c r="AB16" s="44">
        <f>O12+Q14+O16</f>
        <v>0</v>
      </c>
      <c r="AC16" s="44">
        <f>AA16-AB16</f>
        <v>0</v>
      </c>
    </row>
    <row r="17" spans="1:29">
      <c r="A17" s="138" t="s">
        <v>90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9"/>
      <c r="M17" s="52"/>
      <c r="N17" s="52"/>
      <c r="O17" s="43"/>
      <c r="P17" s="43"/>
      <c r="Q17" s="52"/>
      <c r="R17" s="52"/>
      <c r="S17" s="52"/>
      <c r="T17" s="52"/>
      <c r="U17" s="52"/>
      <c r="V17" s="52"/>
      <c r="W17" s="52"/>
      <c r="X17" s="52"/>
      <c r="Y17" s="43"/>
      <c r="Z17" s="43"/>
      <c r="AA17" s="43"/>
      <c r="AB17" s="43"/>
      <c r="AC17" s="43"/>
    </row>
    <row r="18" spans="1:29">
      <c r="A18" s="138" t="s">
        <v>91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9"/>
      <c r="M18" s="47"/>
      <c r="N18" s="45" t="s">
        <v>15</v>
      </c>
      <c r="O18" s="45" t="s">
        <v>16</v>
      </c>
      <c r="P18" s="45" t="s">
        <v>54</v>
      </c>
      <c r="Q18" s="45" t="s">
        <v>16</v>
      </c>
      <c r="R18" s="45" t="s">
        <v>17</v>
      </c>
      <c r="S18" s="43"/>
      <c r="T18" s="146" t="s">
        <v>13</v>
      </c>
      <c r="U18" s="146"/>
      <c r="V18" s="146"/>
      <c r="W18" s="146"/>
      <c r="X18" s="146"/>
      <c r="Y18" s="146"/>
      <c r="Z18" s="146"/>
      <c r="AA18" s="146"/>
      <c r="AB18" s="146"/>
      <c r="AC18" s="146"/>
    </row>
    <row r="19" spans="1:29">
      <c r="A19" s="135" t="s">
        <v>52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7"/>
      <c r="M19" s="57" t="s">
        <v>55</v>
      </c>
      <c r="N19" s="45" t="str">
        <f>V24</f>
        <v>Equipe 16</v>
      </c>
      <c r="O19" s="45"/>
      <c r="P19" s="45" t="s">
        <v>54</v>
      </c>
      <c r="Q19" s="45"/>
      <c r="R19" s="45" t="str">
        <f>V23</f>
        <v>Equipe 12</v>
      </c>
      <c r="S19" s="43"/>
      <c r="T19" s="58"/>
      <c r="U19" s="58"/>
      <c r="V19" s="58"/>
      <c r="W19" s="58"/>
      <c r="X19" s="58"/>
      <c r="Y19" s="58"/>
      <c r="Z19" s="58"/>
      <c r="AA19" s="58"/>
      <c r="AB19" s="58"/>
      <c r="AC19" s="58"/>
    </row>
    <row r="20" spans="1:29">
      <c r="A20" s="138" t="s">
        <v>92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9"/>
      <c r="M20" s="59"/>
      <c r="N20" s="45" t="str">
        <f>V21</f>
        <v>Equipe 8</v>
      </c>
      <c r="O20" s="45"/>
      <c r="P20" s="45" t="s">
        <v>54</v>
      </c>
      <c r="Q20" s="45"/>
      <c r="R20" s="45" t="str">
        <f>V22</f>
        <v>Equipe 10</v>
      </c>
      <c r="S20" s="43"/>
      <c r="T20" s="45" t="s">
        <v>3</v>
      </c>
      <c r="U20" s="45" t="s">
        <v>4</v>
      </c>
      <c r="V20" s="45" t="s">
        <v>5</v>
      </c>
      <c r="W20" s="45" t="s">
        <v>46</v>
      </c>
      <c r="X20" s="45" t="s">
        <v>9</v>
      </c>
      <c r="Y20" s="45" t="s">
        <v>10</v>
      </c>
      <c r="Z20" s="45" t="s">
        <v>11</v>
      </c>
      <c r="AA20" s="45" t="s">
        <v>6</v>
      </c>
      <c r="AB20" s="45" t="s">
        <v>7</v>
      </c>
      <c r="AC20" s="45" t="s">
        <v>8</v>
      </c>
    </row>
    <row r="21" spans="1:29">
      <c r="A21" s="138" t="s">
        <v>21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9"/>
      <c r="M21" s="59" t="s">
        <v>98</v>
      </c>
      <c r="N21" s="45" t="str">
        <f>V23</f>
        <v>Equipe 12</v>
      </c>
      <c r="O21" s="45"/>
      <c r="P21" s="45" t="s">
        <v>54</v>
      </c>
      <c r="Q21" s="45"/>
      <c r="R21" s="45" t="str">
        <f>V21</f>
        <v>Equipe 8</v>
      </c>
      <c r="S21" s="43"/>
      <c r="T21" s="45">
        <v>1</v>
      </c>
      <c r="U21" s="45" t="str">
        <f>H43</f>
        <v>Joueur 12</v>
      </c>
      <c r="V21" s="45" t="str">
        <f>H62</f>
        <v>Equipe 8</v>
      </c>
      <c r="W21" s="45">
        <f>(X21*3)+(Y21*1)+(Z21*0)</f>
        <v>0</v>
      </c>
      <c r="X21" s="45">
        <v>0</v>
      </c>
      <c r="Y21" s="45">
        <v>0</v>
      </c>
      <c r="Z21" s="45">
        <v>0</v>
      </c>
      <c r="AA21" s="45">
        <f>Q21+O20+Q23</f>
        <v>0</v>
      </c>
      <c r="AB21" s="45">
        <f>Q20+O21+O23</f>
        <v>0</v>
      </c>
      <c r="AC21" s="45">
        <f>AA21-AB21</f>
        <v>0</v>
      </c>
    </row>
    <row r="22" spans="1:29">
      <c r="A22" s="138" t="s">
        <v>22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9"/>
      <c r="M22" s="59"/>
      <c r="N22" s="45" t="str">
        <f>V22</f>
        <v>Equipe 10</v>
      </c>
      <c r="O22" s="45"/>
      <c r="P22" s="45" t="s">
        <v>54</v>
      </c>
      <c r="Q22" s="45"/>
      <c r="R22" s="45" t="str">
        <f>V24</f>
        <v>Equipe 16</v>
      </c>
      <c r="S22" s="43"/>
      <c r="T22" s="45">
        <v>2</v>
      </c>
      <c r="U22" s="45" t="str">
        <f>H44</f>
        <v>Joueur 15</v>
      </c>
      <c r="V22" s="45" t="str">
        <f>H63</f>
        <v>Equipe 10</v>
      </c>
      <c r="W22" s="45">
        <f>(X22*3)+(Y22*1)+(Z22*0)</f>
        <v>0</v>
      </c>
      <c r="X22" s="45">
        <v>0</v>
      </c>
      <c r="Y22" s="45">
        <v>0</v>
      </c>
      <c r="Z22" s="45">
        <v>0</v>
      </c>
      <c r="AA22" s="45">
        <f>O22+Q20+Q24</f>
        <v>0</v>
      </c>
      <c r="AB22" s="45">
        <f>O20+O24+Q22</f>
        <v>0</v>
      </c>
      <c r="AC22" s="45">
        <f>AA22-AB22</f>
        <v>0</v>
      </c>
    </row>
    <row r="23" spans="1:29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7"/>
      <c r="M23" s="59" t="s">
        <v>97</v>
      </c>
      <c r="N23" s="45" t="str">
        <f>V24</f>
        <v>Equipe 16</v>
      </c>
      <c r="O23" s="45"/>
      <c r="P23" s="45" t="s">
        <v>54</v>
      </c>
      <c r="Q23" s="45"/>
      <c r="R23" s="45" t="str">
        <f>V21</f>
        <v>Equipe 8</v>
      </c>
      <c r="S23" s="43"/>
      <c r="T23" s="45">
        <v>3</v>
      </c>
      <c r="U23" s="45" t="str">
        <f>H45</f>
        <v>Joueur 9</v>
      </c>
      <c r="V23" s="45" t="str">
        <f>H64</f>
        <v>Equipe 12</v>
      </c>
      <c r="W23" s="45">
        <f>(X23*3)+(Y23*1)+(Z23*0)</f>
        <v>0</v>
      </c>
      <c r="X23" s="45">
        <v>0</v>
      </c>
      <c r="Y23" s="45">
        <v>0</v>
      </c>
      <c r="Z23" s="45">
        <v>0</v>
      </c>
      <c r="AA23" s="45">
        <f>Q19+O21+O24</f>
        <v>0</v>
      </c>
      <c r="AB23" s="45">
        <f>O19+Q21+Q24</f>
        <v>0</v>
      </c>
      <c r="AC23" s="45">
        <f>AA23-AB23</f>
        <v>0</v>
      </c>
    </row>
    <row r="24" spans="1:29">
      <c r="A24" s="138" t="s">
        <v>93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9"/>
      <c r="M24" s="60"/>
      <c r="N24" s="45" t="str">
        <f>V23</f>
        <v>Equipe 12</v>
      </c>
      <c r="O24" s="45"/>
      <c r="P24" s="45" t="s">
        <v>54</v>
      </c>
      <c r="Q24" s="45"/>
      <c r="R24" s="45" t="str">
        <f>V22</f>
        <v>Equipe 10</v>
      </c>
      <c r="S24" s="43"/>
      <c r="T24" s="45">
        <v>4</v>
      </c>
      <c r="U24" s="45" t="str">
        <f>H46</f>
        <v>Joueur 14</v>
      </c>
      <c r="V24" s="45" t="str">
        <f>H65</f>
        <v>Equipe 16</v>
      </c>
      <c r="W24" s="45">
        <f>(X24*3)+(Y24*1)+(Z24*0)</f>
        <v>0</v>
      </c>
      <c r="X24" s="45">
        <v>0</v>
      </c>
      <c r="Y24" s="45">
        <v>0</v>
      </c>
      <c r="Z24" s="45">
        <v>0</v>
      </c>
      <c r="AA24" s="45">
        <f>O19+Q22+O23</f>
        <v>0</v>
      </c>
      <c r="AB24" s="45">
        <f>Q19+O22+Q23</f>
        <v>0</v>
      </c>
      <c r="AC24" s="45">
        <f>AA24-AB24</f>
        <v>0</v>
      </c>
    </row>
    <row r="25" spans="1:29">
      <c r="A25" s="138" t="s">
        <v>94</v>
      </c>
      <c r="B25" s="138"/>
      <c r="C25" s="138"/>
      <c r="D25" s="138"/>
      <c r="E25" s="138"/>
      <c r="F25" s="138"/>
      <c r="G25" s="138"/>
      <c r="H25" s="138"/>
      <c r="I25" s="138"/>
      <c r="J25" s="138"/>
      <c r="K25" s="139"/>
      <c r="M25" s="52"/>
      <c r="N25" s="52"/>
      <c r="O25" s="43"/>
      <c r="P25" s="43"/>
      <c r="Q25" s="52"/>
      <c r="R25" s="52"/>
      <c r="S25" s="52"/>
      <c r="T25" s="52"/>
      <c r="U25" s="52"/>
      <c r="V25" s="52"/>
      <c r="W25" s="52"/>
      <c r="X25" s="52"/>
      <c r="Y25" s="43"/>
      <c r="Z25" s="43"/>
      <c r="AA25" s="43"/>
      <c r="AB25" s="43"/>
      <c r="AC25" s="43"/>
    </row>
    <row r="26" spans="1:29">
      <c r="A26" s="138" t="s">
        <v>95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9"/>
      <c r="M26" s="47"/>
      <c r="N26" s="46" t="s">
        <v>15</v>
      </c>
      <c r="O26" s="46" t="s">
        <v>16</v>
      </c>
      <c r="P26" s="46" t="s">
        <v>54</v>
      </c>
      <c r="Q26" s="46" t="s">
        <v>16</v>
      </c>
      <c r="R26" s="46" t="s">
        <v>17</v>
      </c>
      <c r="S26" s="43"/>
      <c r="T26" s="147" t="s">
        <v>14</v>
      </c>
      <c r="U26" s="147"/>
      <c r="V26" s="147"/>
      <c r="W26" s="147"/>
      <c r="X26" s="147"/>
      <c r="Y26" s="147"/>
      <c r="Z26" s="147"/>
      <c r="AA26" s="147"/>
      <c r="AB26" s="147"/>
      <c r="AC26" s="147"/>
    </row>
    <row r="27" spans="1:29" ht="15.75" thickBot="1">
      <c r="A27" s="131" t="s">
        <v>53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2"/>
      <c r="M27" s="61" t="s">
        <v>55</v>
      </c>
      <c r="N27" s="46" t="str">
        <f>V32</f>
        <v>Equipe 6</v>
      </c>
      <c r="O27" s="46"/>
      <c r="P27" s="46" t="s">
        <v>54</v>
      </c>
      <c r="Q27" s="46"/>
      <c r="R27" s="46" t="str">
        <f>V30</f>
        <v>Equipe 5</v>
      </c>
      <c r="S27" s="43"/>
      <c r="T27" s="62"/>
      <c r="U27" s="62"/>
      <c r="V27" s="62"/>
      <c r="W27" s="62"/>
      <c r="X27" s="62"/>
      <c r="Y27" s="62"/>
      <c r="Z27" s="62"/>
      <c r="AA27" s="62"/>
      <c r="AB27" s="62"/>
      <c r="AC27" s="62"/>
    </row>
    <row r="28" spans="1:29" ht="15.75" thickTop="1">
      <c r="M28" s="63"/>
      <c r="N28" s="46" t="str">
        <f>V31</f>
        <v>Equipe 1</v>
      </c>
      <c r="O28" s="46"/>
      <c r="P28" s="46" t="s">
        <v>54</v>
      </c>
      <c r="Q28" s="46"/>
      <c r="R28" s="46" t="str">
        <f>V29</f>
        <v>Equipe 9</v>
      </c>
      <c r="S28" s="43"/>
      <c r="T28" s="46" t="s">
        <v>3</v>
      </c>
      <c r="U28" s="46" t="s">
        <v>4</v>
      </c>
      <c r="V28" s="46" t="s">
        <v>5</v>
      </c>
      <c r="W28" s="46" t="s">
        <v>46</v>
      </c>
      <c r="X28" s="46" t="s">
        <v>9</v>
      </c>
      <c r="Y28" s="46" t="s">
        <v>10</v>
      </c>
      <c r="Z28" s="46" t="s">
        <v>11</v>
      </c>
      <c r="AA28" s="46" t="s">
        <v>6</v>
      </c>
      <c r="AB28" s="46" t="s">
        <v>7</v>
      </c>
      <c r="AC28" s="46" t="s">
        <v>8</v>
      </c>
    </row>
    <row r="29" spans="1:29" ht="27.75" customHeight="1">
      <c r="A29" s="142" t="s">
        <v>126</v>
      </c>
      <c r="B29" s="143"/>
      <c r="C29" s="143"/>
      <c r="D29" s="143"/>
      <c r="E29" s="143"/>
      <c r="F29" s="143"/>
      <c r="G29" s="143"/>
      <c r="H29" s="143"/>
      <c r="I29" s="143"/>
      <c r="J29" s="143"/>
      <c r="K29" s="143"/>
      <c r="L29" s="6"/>
      <c r="M29" s="63" t="s">
        <v>98</v>
      </c>
      <c r="N29" s="46" t="str">
        <f>V30</f>
        <v>Equipe 5</v>
      </c>
      <c r="O29" s="46"/>
      <c r="P29" s="46" t="s">
        <v>54</v>
      </c>
      <c r="Q29" s="46"/>
      <c r="R29" s="46" t="str">
        <f>V31</f>
        <v>Equipe 1</v>
      </c>
      <c r="S29" s="43"/>
      <c r="T29" s="46">
        <v>1</v>
      </c>
      <c r="U29" s="46" t="str">
        <f>H47</f>
        <v>Joueur 10</v>
      </c>
      <c r="V29" s="46" t="str">
        <f>H66</f>
        <v>Equipe 9</v>
      </c>
      <c r="W29" s="46">
        <f>(X29*3)+(Y29*1)+(Z29*0)</f>
        <v>0</v>
      </c>
      <c r="X29" s="46">
        <v>0</v>
      </c>
      <c r="Y29" s="46">
        <v>0</v>
      </c>
      <c r="Z29" s="46">
        <v>0</v>
      </c>
      <c r="AA29" s="46">
        <f>Q28+O30+Q32</f>
        <v>0</v>
      </c>
      <c r="AB29" s="46">
        <f>O28+Q30+O32</f>
        <v>0</v>
      </c>
      <c r="AC29" s="46">
        <f>AA29-AB29</f>
        <v>0</v>
      </c>
    </row>
    <row r="30" spans="1:2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6"/>
      <c r="M30" s="63"/>
      <c r="N30" s="46" t="str">
        <f>V29</f>
        <v>Equipe 9</v>
      </c>
      <c r="O30" s="46"/>
      <c r="P30" s="46" t="s">
        <v>54</v>
      </c>
      <c r="Q30" s="46"/>
      <c r="R30" s="46" t="str">
        <f>V32</f>
        <v>Equipe 6</v>
      </c>
      <c r="S30" s="43"/>
      <c r="T30" s="46">
        <v>2</v>
      </c>
      <c r="U30" s="46" t="str">
        <f>H48</f>
        <v>Joueur 1</v>
      </c>
      <c r="V30" s="46" t="str">
        <f>H67</f>
        <v>Equipe 5</v>
      </c>
      <c r="W30" s="46">
        <f>(X30*3)+(Y30*1)+(Z30*0)</f>
        <v>0</v>
      </c>
      <c r="X30" s="46">
        <v>0</v>
      </c>
      <c r="Y30" s="46">
        <v>0</v>
      </c>
      <c r="Z30" s="46">
        <v>0</v>
      </c>
      <c r="AA30" s="46">
        <f>O29+Q27+O32</f>
        <v>0</v>
      </c>
      <c r="AB30" s="46">
        <f>O27+Q29+Q32</f>
        <v>0</v>
      </c>
      <c r="AC30" s="46">
        <f>AA30-AB30</f>
        <v>0</v>
      </c>
    </row>
    <row r="31" spans="1:29">
      <c r="K31" s="22"/>
      <c r="L31" s="6"/>
      <c r="M31" s="63" t="s">
        <v>97</v>
      </c>
      <c r="N31" s="46" t="str">
        <f>V32</f>
        <v>Equipe 6</v>
      </c>
      <c r="O31" s="46"/>
      <c r="P31" s="46" t="s">
        <v>54</v>
      </c>
      <c r="Q31" s="46"/>
      <c r="R31" s="46" t="str">
        <f>V31</f>
        <v>Equipe 1</v>
      </c>
      <c r="S31" s="43"/>
      <c r="T31" s="46">
        <v>3</v>
      </c>
      <c r="U31" s="46" t="str">
        <f>H49</f>
        <v>Joueur 5</v>
      </c>
      <c r="V31" s="46" t="str">
        <f>H68</f>
        <v>Equipe 1</v>
      </c>
      <c r="W31" s="46">
        <f>(X31*3)+(Y31*1)+(Z31*0)</f>
        <v>0</v>
      </c>
      <c r="X31" s="46">
        <v>0</v>
      </c>
      <c r="Y31" s="46">
        <v>0</v>
      </c>
      <c r="Z31" s="46">
        <v>0</v>
      </c>
      <c r="AA31" s="46">
        <f>O28+Q29+Q31</f>
        <v>0</v>
      </c>
      <c r="AB31" s="46">
        <f>Q28+O29+O31</f>
        <v>0</v>
      </c>
      <c r="AC31" s="46">
        <f>AA31-AB31</f>
        <v>0</v>
      </c>
    </row>
    <row r="32" spans="1:29">
      <c r="H32" s="27" t="s">
        <v>131</v>
      </c>
      <c r="I32" s="28" t="s">
        <v>149</v>
      </c>
      <c r="J32" s="40"/>
      <c r="K32" s="18"/>
      <c r="L32" s="6"/>
      <c r="M32" s="64"/>
      <c r="N32" s="46" t="str">
        <f>V30</f>
        <v>Equipe 5</v>
      </c>
      <c r="O32" s="46"/>
      <c r="P32" s="46" t="s">
        <v>54</v>
      </c>
      <c r="Q32" s="46"/>
      <c r="R32" s="46" t="str">
        <f>V29</f>
        <v>Equipe 9</v>
      </c>
      <c r="S32" s="43"/>
      <c r="T32" s="46">
        <v>4</v>
      </c>
      <c r="U32" s="46" t="str">
        <f>H49</f>
        <v>Joueur 5</v>
      </c>
      <c r="V32" s="46" t="str">
        <f>H69</f>
        <v>Equipe 6</v>
      </c>
      <c r="W32" s="46">
        <f>(X32*3)+(Y32*1)+(Z32*0)</f>
        <v>0</v>
      </c>
      <c r="X32" s="46">
        <v>0</v>
      </c>
      <c r="Y32" s="46">
        <v>0</v>
      </c>
      <c r="Z32" s="46">
        <v>0</v>
      </c>
      <c r="AA32" s="46">
        <f>O27+Q30+O31</f>
        <v>0</v>
      </c>
      <c r="AB32" s="46">
        <f>O30+Q31+Q27</f>
        <v>0</v>
      </c>
      <c r="AC32" s="46">
        <f>AA32-AB32</f>
        <v>0</v>
      </c>
    </row>
    <row r="33" spans="1:23">
      <c r="G33" s="2" t="s">
        <v>3</v>
      </c>
      <c r="H33" s="23" t="s">
        <v>148</v>
      </c>
      <c r="I33" s="25" t="s">
        <v>149</v>
      </c>
      <c r="K33" s="22"/>
      <c r="L33" s="6"/>
      <c r="M33" s="6"/>
      <c r="N33" s="6"/>
      <c r="O33" s="6"/>
      <c r="P33" s="7"/>
      <c r="Q33" s="6"/>
      <c r="R33" s="6"/>
      <c r="S33" s="6"/>
      <c r="T33" s="6"/>
      <c r="U33" s="6"/>
      <c r="V33" s="6"/>
      <c r="W33" s="6"/>
    </row>
    <row r="34" spans="1:23" ht="15.75">
      <c r="C34" s="36" t="s">
        <v>129</v>
      </c>
      <c r="D34" s="37" t="s">
        <v>127</v>
      </c>
      <c r="E34" s="38" t="s">
        <v>128</v>
      </c>
      <c r="G34" s="21">
        <v>11</v>
      </c>
      <c r="H34" s="26" t="s">
        <v>58</v>
      </c>
      <c r="I34" s="24">
        <f t="shared" ref="I34:I49" ca="1" si="0">RAND()</f>
        <v>0.11916132844693827</v>
      </c>
      <c r="K34" s="22"/>
      <c r="L34" s="6"/>
      <c r="M34" s="6"/>
      <c r="N34" s="6"/>
      <c r="O34" s="6"/>
    </row>
    <row r="35" spans="1:23" ht="15.75">
      <c r="C35" s="29">
        <v>1</v>
      </c>
      <c r="D35" s="30" t="s">
        <v>56</v>
      </c>
      <c r="E35" s="31" t="s">
        <v>72</v>
      </c>
      <c r="G35" s="21">
        <v>12</v>
      </c>
      <c r="H35" s="26" t="s">
        <v>57</v>
      </c>
      <c r="I35" s="24">
        <f t="shared" ca="1" si="0"/>
        <v>0.75312895877050656</v>
      </c>
      <c r="K35" s="22"/>
      <c r="L35" s="6"/>
      <c r="M35" s="6"/>
      <c r="N35" s="6"/>
      <c r="O35" s="6"/>
    </row>
    <row r="36" spans="1:23" ht="15.75">
      <c r="A36" s="2"/>
      <c r="B36" s="2"/>
      <c r="C36" s="29">
        <v>2</v>
      </c>
      <c r="D36" s="30" t="s">
        <v>57</v>
      </c>
      <c r="E36" s="31" t="s">
        <v>73</v>
      </c>
      <c r="G36" s="21">
        <v>13</v>
      </c>
      <c r="H36" s="26" t="s">
        <v>61</v>
      </c>
      <c r="I36" s="24">
        <f t="shared" ca="1" si="0"/>
        <v>0.32810143899914768</v>
      </c>
      <c r="K36" s="6"/>
      <c r="L36" s="6"/>
      <c r="M36" s="6"/>
      <c r="N36" s="6"/>
      <c r="O36" s="6"/>
    </row>
    <row r="37" spans="1:23" ht="15.75">
      <c r="C37" s="29">
        <v>3</v>
      </c>
      <c r="D37" s="30" t="s">
        <v>58</v>
      </c>
      <c r="E37" s="31" t="s">
        <v>74</v>
      </c>
      <c r="G37" s="21">
        <v>14</v>
      </c>
      <c r="H37" s="26" t="s">
        <v>59</v>
      </c>
      <c r="I37" s="24">
        <f t="shared" ca="1" si="0"/>
        <v>0.76677738151893127</v>
      </c>
      <c r="K37" s="6"/>
      <c r="L37" s="6"/>
      <c r="M37" s="6"/>
      <c r="N37" s="6"/>
      <c r="O37" s="6"/>
    </row>
    <row r="38" spans="1:23" ht="15.75">
      <c r="C38" s="29">
        <v>4</v>
      </c>
      <c r="D38" s="30" t="s">
        <v>59</v>
      </c>
      <c r="E38" s="31" t="s">
        <v>75</v>
      </c>
      <c r="G38" s="21">
        <v>21</v>
      </c>
      <c r="H38" s="26" t="s">
        <v>68</v>
      </c>
      <c r="I38" s="24">
        <f t="shared" ca="1" si="0"/>
        <v>0.99128461626885211</v>
      </c>
      <c r="K38" s="6"/>
      <c r="L38" s="6"/>
      <c r="M38" s="6"/>
      <c r="N38" s="6"/>
      <c r="O38" s="6"/>
    </row>
    <row r="39" spans="1:23" ht="15.75">
      <c r="C39" s="29">
        <v>5</v>
      </c>
      <c r="D39" s="30" t="s">
        <v>60</v>
      </c>
      <c r="E39" s="31" t="s">
        <v>76</v>
      </c>
      <c r="G39" s="21">
        <v>22</v>
      </c>
      <c r="H39" s="26" t="s">
        <v>62</v>
      </c>
      <c r="I39" s="24">
        <f t="shared" ca="1" si="0"/>
        <v>6.2471467283780391E-2</v>
      </c>
      <c r="K39" s="6"/>
      <c r="L39" s="6"/>
      <c r="M39" s="6"/>
      <c r="N39" s="6"/>
      <c r="O39" s="6"/>
    </row>
    <row r="40" spans="1:23" ht="15.75">
      <c r="C40" s="29">
        <v>6</v>
      </c>
      <c r="D40" s="30" t="s">
        <v>61</v>
      </c>
      <c r="E40" s="31" t="s">
        <v>77</v>
      </c>
      <c r="G40" s="21">
        <v>23</v>
      </c>
      <c r="H40" s="26" t="s">
        <v>63</v>
      </c>
      <c r="I40" s="24">
        <f t="shared" ca="1" si="0"/>
        <v>0.28899473877345161</v>
      </c>
      <c r="K40" s="6"/>
      <c r="L40" s="6"/>
      <c r="M40" s="6"/>
      <c r="N40" s="6"/>
      <c r="O40" s="6"/>
    </row>
    <row r="41" spans="1:23" ht="15.75">
      <c r="C41" s="29">
        <v>7</v>
      </c>
      <c r="D41" s="30" t="s">
        <v>62</v>
      </c>
      <c r="E41" s="31" t="s">
        <v>78</v>
      </c>
      <c r="G41" s="21">
        <v>24</v>
      </c>
      <c r="H41" s="26" t="s">
        <v>71</v>
      </c>
      <c r="I41" s="24">
        <f t="shared" ca="1" si="0"/>
        <v>0.2027533294799414</v>
      </c>
      <c r="K41" s="6"/>
      <c r="L41" s="6"/>
      <c r="M41" s="6"/>
      <c r="N41" s="6"/>
      <c r="O41" s="6"/>
    </row>
    <row r="42" spans="1:23" ht="15.75">
      <c r="C42" s="29">
        <v>8</v>
      </c>
      <c r="D42" s="30" t="s">
        <v>63</v>
      </c>
      <c r="E42" s="31" t="s">
        <v>79</v>
      </c>
      <c r="G42" s="21">
        <v>31</v>
      </c>
      <c r="H42" s="26" t="s">
        <v>66</v>
      </c>
      <c r="I42" s="24">
        <f t="shared" ca="1" si="0"/>
        <v>0.74310398220862683</v>
      </c>
      <c r="K42" s="6"/>
      <c r="L42" s="6"/>
      <c r="M42" s="6"/>
      <c r="N42" s="6"/>
      <c r="O42" s="6"/>
    </row>
    <row r="43" spans="1:23" ht="15.75">
      <c r="C43" s="29">
        <v>9</v>
      </c>
      <c r="D43" s="30" t="s">
        <v>64</v>
      </c>
      <c r="E43" s="31" t="s">
        <v>80</v>
      </c>
      <c r="G43" s="21">
        <v>32</v>
      </c>
      <c r="H43" s="26" t="s">
        <v>67</v>
      </c>
      <c r="I43" s="24">
        <f t="shared" ca="1" si="0"/>
        <v>0.73147248745096249</v>
      </c>
      <c r="K43" s="6"/>
      <c r="L43" s="6"/>
      <c r="M43" s="6"/>
      <c r="N43" s="6"/>
      <c r="O43" s="6"/>
    </row>
    <row r="44" spans="1:23" ht="15.75">
      <c r="A44" s="2"/>
      <c r="B44" s="2"/>
      <c r="C44" s="29">
        <v>10</v>
      </c>
      <c r="D44" s="30" t="s">
        <v>65</v>
      </c>
      <c r="E44" s="31" t="s">
        <v>81</v>
      </c>
      <c r="G44" s="21">
        <v>33</v>
      </c>
      <c r="H44" s="26" t="s">
        <v>70</v>
      </c>
      <c r="I44" s="24">
        <f t="shared" ca="1" si="0"/>
        <v>0.57436746712330666</v>
      </c>
      <c r="K44" s="6"/>
      <c r="L44" s="6"/>
      <c r="M44" s="6"/>
      <c r="N44" s="6"/>
      <c r="O44" s="6"/>
    </row>
    <row r="45" spans="1:23" ht="15.75">
      <c r="C45" s="29">
        <v>11</v>
      </c>
      <c r="D45" s="30" t="s">
        <v>66</v>
      </c>
      <c r="E45" s="31" t="s">
        <v>82</v>
      </c>
      <c r="G45" s="21">
        <v>34</v>
      </c>
      <c r="H45" s="26" t="s">
        <v>64</v>
      </c>
      <c r="I45" s="24">
        <f t="shared" ca="1" si="0"/>
        <v>0.75649940163344043</v>
      </c>
      <c r="K45" s="6"/>
      <c r="L45" s="6"/>
      <c r="M45" s="6"/>
      <c r="N45" s="6"/>
      <c r="O45" s="6"/>
    </row>
    <row r="46" spans="1:23" ht="15.75">
      <c r="C46" s="29">
        <v>12</v>
      </c>
      <c r="D46" s="30" t="s">
        <v>67</v>
      </c>
      <c r="E46" s="31" t="s">
        <v>83</v>
      </c>
      <c r="G46" s="21">
        <v>41</v>
      </c>
      <c r="H46" s="26" t="s">
        <v>69</v>
      </c>
      <c r="I46" s="24">
        <f t="shared" ca="1" si="0"/>
        <v>0.60069343142108866</v>
      </c>
      <c r="K46" s="6"/>
      <c r="L46" s="6"/>
      <c r="M46" s="6"/>
      <c r="N46" s="6"/>
      <c r="O46" s="6"/>
    </row>
    <row r="47" spans="1:23" ht="15.75">
      <c r="C47" s="29">
        <v>13</v>
      </c>
      <c r="D47" s="30" t="s">
        <v>68</v>
      </c>
      <c r="E47" s="31" t="s">
        <v>84</v>
      </c>
      <c r="G47" s="21">
        <v>42</v>
      </c>
      <c r="H47" s="26" t="s">
        <v>65</v>
      </c>
      <c r="I47" s="24">
        <f t="shared" ca="1" si="0"/>
        <v>0.17270018092412998</v>
      </c>
      <c r="K47" s="6"/>
      <c r="L47" s="6"/>
      <c r="M47" s="6"/>
      <c r="N47" s="6"/>
      <c r="O47" s="6"/>
    </row>
    <row r="48" spans="1:23" ht="15.75">
      <c r="C48" s="29">
        <v>14</v>
      </c>
      <c r="D48" s="30" t="s">
        <v>69</v>
      </c>
      <c r="E48" s="31" t="s">
        <v>85</v>
      </c>
      <c r="G48" s="21">
        <v>43</v>
      </c>
      <c r="H48" s="41" t="s">
        <v>56</v>
      </c>
      <c r="I48" s="24">
        <f t="shared" ca="1" si="0"/>
        <v>0.98906265603701082</v>
      </c>
      <c r="K48" s="6"/>
      <c r="L48" s="6"/>
      <c r="M48" s="6"/>
      <c r="N48" s="6"/>
      <c r="O48" s="6"/>
    </row>
    <row r="49" spans="1:15" ht="15.75">
      <c r="C49" s="29">
        <v>15</v>
      </c>
      <c r="D49" s="30" t="s">
        <v>70</v>
      </c>
      <c r="E49" s="31" t="s">
        <v>86</v>
      </c>
      <c r="G49" s="21">
        <v>44</v>
      </c>
      <c r="H49" s="26" t="s">
        <v>60</v>
      </c>
      <c r="I49" s="24">
        <f t="shared" ca="1" si="0"/>
        <v>0.34962558051341996</v>
      </c>
      <c r="J49" t="s">
        <v>152</v>
      </c>
      <c r="K49" s="8"/>
      <c r="L49" s="6"/>
      <c r="M49" s="6"/>
      <c r="N49" s="6"/>
      <c r="O49" s="6"/>
    </row>
    <row r="50" spans="1:15">
      <c r="C50" s="29">
        <v>16</v>
      </c>
      <c r="D50" s="30" t="s">
        <v>71</v>
      </c>
      <c r="E50" s="31" t="s">
        <v>87</v>
      </c>
      <c r="H50" s="17"/>
      <c r="I50" s="17"/>
      <c r="K50" s="6"/>
      <c r="L50" s="6"/>
      <c r="M50" s="6"/>
      <c r="N50" s="6"/>
      <c r="O50" s="6"/>
    </row>
    <row r="51" spans="1:15">
      <c r="C51" s="29">
        <v>17</v>
      </c>
      <c r="D51" s="32"/>
      <c r="E51" s="31" t="s">
        <v>132</v>
      </c>
      <c r="K51" s="6"/>
      <c r="L51" s="6"/>
      <c r="M51" s="6"/>
      <c r="N51" s="6"/>
      <c r="O51" s="6"/>
    </row>
    <row r="52" spans="1:15">
      <c r="A52" s="2"/>
      <c r="B52" s="2"/>
      <c r="C52" s="29">
        <v>18</v>
      </c>
      <c r="D52" s="32"/>
      <c r="E52" s="31" t="s">
        <v>133</v>
      </c>
      <c r="H52" s="27" t="s">
        <v>151</v>
      </c>
      <c r="I52" s="28" t="s">
        <v>149</v>
      </c>
      <c r="J52" s="2"/>
      <c r="K52" s="6"/>
      <c r="L52" s="6"/>
      <c r="M52" s="6"/>
      <c r="N52" s="6"/>
      <c r="O52" s="6"/>
    </row>
    <row r="53" spans="1:15">
      <c r="C53" s="29">
        <v>19</v>
      </c>
      <c r="D53" s="32"/>
      <c r="E53" s="31" t="s">
        <v>134</v>
      </c>
      <c r="G53" s="2" t="s">
        <v>3</v>
      </c>
      <c r="H53" s="23" t="s">
        <v>150</v>
      </c>
      <c r="I53" s="24" t="s">
        <v>149</v>
      </c>
      <c r="K53" s="6"/>
      <c r="L53" s="6"/>
      <c r="M53" s="6"/>
      <c r="N53" s="6"/>
      <c r="O53" s="6"/>
    </row>
    <row r="54" spans="1:15" ht="15.75">
      <c r="C54" s="29">
        <v>20</v>
      </c>
      <c r="D54" s="32"/>
      <c r="E54" s="31" t="s">
        <v>135</v>
      </c>
      <c r="G54" s="21">
        <v>11</v>
      </c>
      <c r="H54" s="26" t="s">
        <v>78</v>
      </c>
      <c r="I54" s="24">
        <f t="shared" ref="I54:I69" ca="1" si="1">RAND()</f>
        <v>0.59623473121271675</v>
      </c>
      <c r="K54" s="6"/>
      <c r="L54" s="6"/>
      <c r="M54" s="6"/>
      <c r="N54" s="6"/>
      <c r="O54" s="6"/>
    </row>
    <row r="55" spans="1:15" ht="15.75">
      <c r="C55" s="29">
        <v>21</v>
      </c>
      <c r="D55" s="32"/>
      <c r="E55" s="31" t="s">
        <v>136</v>
      </c>
      <c r="G55" s="21">
        <v>12</v>
      </c>
      <c r="H55" s="26" t="s">
        <v>85</v>
      </c>
      <c r="I55" s="24">
        <f t="shared" ca="1" si="1"/>
        <v>0.55215307182539264</v>
      </c>
      <c r="K55" s="6"/>
      <c r="L55" s="6"/>
      <c r="M55" s="6"/>
      <c r="N55" s="6"/>
      <c r="O55" s="6"/>
    </row>
    <row r="56" spans="1:15" ht="15.75">
      <c r="C56" s="29">
        <v>22</v>
      </c>
      <c r="D56" s="32"/>
      <c r="E56" s="31" t="s">
        <v>137</v>
      </c>
      <c r="G56" s="21">
        <v>13</v>
      </c>
      <c r="H56" s="26" t="s">
        <v>74</v>
      </c>
      <c r="I56" s="24">
        <f t="shared" ca="1" si="1"/>
        <v>0.64814107012822175</v>
      </c>
      <c r="K56" s="6"/>
      <c r="L56" s="6"/>
      <c r="M56" s="6"/>
      <c r="N56" s="6"/>
      <c r="O56" s="6"/>
    </row>
    <row r="57" spans="1:15" ht="15.75">
      <c r="C57" s="29">
        <v>23</v>
      </c>
      <c r="D57" s="32"/>
      <c r="E57" s="31" t="s">
        <v>138</v>
      </c>
      <c r="G57" s="21">
        <v>14</v>
      </c>
      <c r="H57" s="26" t="s">
        <v>73</v>
      </c>
      <c r="I57" s="24">
        <f t="shared" ca="1" si="1"/>
        <v>6.340136306068378E-2</v>
      </c>
      <c r="K57" s="6"/>
      <c r="L57" s="6"/>
      <c r="M57" s="6"/>
      <c r="N57" s="6"/>
      <c r="O57" s="6"/>
    </row>
    <row r="58" spans="1:15" ht="15.75">
      <c r="C58" s="29">
        <v>24</v>
      </c>
      <c r="D58" s="32"/>
      <c r="E58" s="31" t="s">
        <v>139</v>
      </c>
      <c r="G58" s="21">
        <v>21</v>
      </c>
      <c r="H58" s="26" t="s">
        <v>84</v>
      </c>
      <c r="I58" s="24">
        <f t="shared" ca="1" si="1"/>
        <v>0.47208338163692942</v>
      </c>
      <c r="K58" s="6"/>
      <c r="L58" s="6"/>
      <c r="M58" s="6"/>
      <c r="N58" s="6"/>
      <c r="O58" s="6"/>
    </row>
    <row r="59" spans="1:15" ht="15.75">
      <c r="C59" s="29">
        <v>25</v>
      </c>
      <c r="D59" s="32"/>
      <c r="E59" s="31" t="s">
        <v>140</v>
      </c>
      <c r="G59" s="21">
        <v>22</v>
      </c>
      <c r="H59" s="26" t="s">
        <v>82</v>
      </c>
      <c r="I59" s="24">
        <f t="shared" ca="1" si="1"/>
        <v>0.47567746057286231</v>
      </c>
      <c r="K59" s="6"/>
      <c r="L59" s="6"/>
      <c r="M59" s="6"/>
      <c r="N59" s="6"/>
      <c r="O59" s="6"/>
    </row>
    <row r="60" spans="1:15" ht="15.75">
      <c r="C60" s="29">
        <v>26</v>
      </c>
      <c r="D60" s="32"/>
      <c r="E60" s="31" t="s">
        <v>141</v>
      </c>
      <c r="G60" s="21">
        <v>23</v>
      </c>
      <c r="H60" s="26" t="s">
        <v>86</v>
      </c>
      <c r="I60" s="24">
        <f t="shared" ca="1" si="1"/>
        <v>0.17346914069721497</v>
      </c>
      <c r="K60" s="7"/>
      <c r="L60" s="7"/>
      <c r="M60" s="7"/>
      <c r="N60" s="7"/>
      <c r="O60" s="7"/>
    </row>
    <row r="61" spans="1:15" ht="15.75">
      <c r="C61" s="29">
        <v>27</v>
      </c>
      <c r="D61" s="32"/>
      <c r="E61" s="31" t="s">
        <v>142</v>
      </c>
      <c r="G61" s="21">
        <v>24</v>
      </c>
      <c r="H61" s="26" t="s">
        <v>75</v>
      </c>
      <c r="I61" s="24">
        <f t="shared" ca="1" si="1"/>
        <v>0.71198646319350534</v>
      </c>
    </row>
    <row r="62" spans="1:15" ht="15.75">
      <c r="C62" s="29">
        <v>28</v>
      </c>
      <c r="D62" s="32"/>
      <c r="E62" s="31" t="s">
        <v>143</v>
      </c>
      <c r="G62" s="21">
        <v>31</v>
      </c>
      <c r="H62" s="26" t="s">
        <v>79</v>
      </c>
      <c r="I62" s="24">
        <f t="shared" ca="1" si="1"/>
        <v>8.5768018361025211E-2</v>
      </c>
    </row>
    <row r="63" spans="1:15" ht="15.75">
      <c r="C63" s="29">
        <v>29</v>
      </c>
      <c r="D63" s="32"/>
      <c r="E63" s="31" t="s">
        <v>144</v>
      </c>
      <c r="G63" s="21">
        <v>32</v>
      </c>
      <c r="H63" s="26" t="s">
        <v>81</v>
      </c>
      <c r="I63" s="24">
        <f t="shared" ca="1" si="1"/>
        <v>0.28312992693709294</v>
      </c>
    </row>
    <row r="64" spans="1:15" ht="15.75">
      <c r="C64" s="29">
        <v>30</v>
      </c>
      <c r="D64" s="32"/>
      <c r="E64" s="31" t="s">
        <v>145</v>
      </c>
      <c r="G64" s="21">
        <v>33</v>
      </c>
      <c r="H64" s="26" t="s">
        <v>83</v>
      </c>
      <c r="I64" s="24">
        <f t="shared" ca="1" si="1"/>
        <v>0.46857246833848853</v>
      </c>
    </row>
    <row r="65" spans="3:10" ht="15.75">
      <c r="C65" s="29">
        <v>31</v>
      </c>
      <c r="D65" s="32"/>
      <c r="E65" s="31" t="s">
        <v>146</v>
      </c>
      <c r="G65" s="21">
        <v>34</v>
      </c>
      <c r="H65" s="26" t="s">
        <v>87</v>
      </c>
      <c r="I65" s="24">
        <f t="shared" ca="1" si="1"/>
        <v>0.76992937049967436</v>
      </c>
    </row>
    <row r="66" spans="3:10" ht="15.75">
      <c r="C66" s="33">
        <v>32</v>
      </c>
      <c r="D66" s="34"/>
      <c r="E66" s="35" t="s">
        <v>147</v>
      </c>
      <c r="G66" s="21">
        <v>41</v>
      </c>
      <c r="H66" s="26" t="s">
        <v>80</v>
      </c>
      <c r="I66" s="24">
        <f t="shared" ca="1" si="1"/>
        <v>0.54574452070797241</v>
      </c>
    </row>
    <row r="67" spans="3:10" ht="15.75">
      <c r="G67" s="21">
        <v>42</v>
      </c>
      <c r="H67" s="26" t="s">
        <v>76</v>
      </c>
      <c r="I67" s="24">
        <f t="shared" ca="1" si="1"/>
        <v>0.19043490019989773</v>
      </c>
    </row>
    <row r="68" spans="3:10" ht="15.75">
      <c r="G68" s="21">
        <v>43</v>
      </c>
      <c r="H68" s="26" t="s">
        <v>72</v>
      </c>
      <c r="I68" s="24">
        <f t="shared" ca="1" si="1"/>
        <v>1.2000826940255727E-2</v>
      </c>
    </row>
    <row r="69" spans="3:10" ht="15.75">
      <c r="G69" s="21">
        <v>44</v>
      </c>
      <c r="H69" s="39" t="s">
        <v>77</v>
      </c>
      <c r="I69" s="25">
        <f t="shared" ca="1" si="1"/>
        <v>0.32381532933427226</v>
      </c>
      <c r="J69" t="s">
        <v>152</v>
      </c>
    </row>
    <row r="70" spans="3:10">
      <c r="H70" s="17"/>
      <c r="I70" s="17"/>
    </row>
    <row r="71" spans="3:10">
      <c r="H71" s="4"/>
      <c r="I71" s="4"/>
    </row>
  </sheetData>
  <mergeCells count="29">
    <mergeCell ref="A29:K29"/>
    <mergeCell ref="T2:AC2"/>
    <mergeCell ref="T10:AC10"/>
    <mergeCell ref="T18:AC18"/>
    <mergeCell ref="T26:AC26"/>
    <mergeCell ref="A16:K16"/>
    <mergeCell ref="A17:K17"/>
    <mergeCell ref="A12:K12"/>
    <mergeCell ref="A9:K9"/>
    <mergeCell ref="A10:K10"/>
    <mergeCell ref="A13:K13"/>
    <mergeCell ref="A14:K14"/>
    <mergeCell ref="A15:K15"/>
    <mergeCell ref="A2:K2"/>
    <mergeCell ref="A3:K3"/>
    <mergeCell ref="A5:K5"/>
    <mergeCell ref="A7:K7"/>
    <mergeCell ref="A26:K26"/>
    <mergeCell ref="A18:K18"/>
    <mergeCell ref="A22:K22"/>
    <mergeCell ref="A6:K6"/>
    <mergeCell ref="A27:K27"/>
    <mergeCell ref="A11:K11"/>
    <mergeCell ref="A19:K19"/>
    <mergeCell ref="A20:K20"/>
    <mergeCell ref="A21:K21"/>
    <mergeCell ref="A23:K23"/>
    <mergeCell ref="A24:K24"/>
    <mergeCell ref="A25:K25"/>
  </mergeCells>
  <phoneticPr fontId="8" type="noConversion"/>
  <pageMargins left="0.7" right="0.7" top="0.75" bottom="0.75" header="0.3" footer="0.3"/>
  <pageSetup paperSize="9" orientation="landscape" horizontalDpi="0" verticalDpi="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S84"/>
  <sheetViews>
    <sheetView showGridLines="0" tabSelected="1" topLeftCell="H1" zoomScale="70" zoomScaleNormal="70" workbookViewId="0">
      <selection activeCell="AL6" sqref="AL6"/>
    </sheetView>
  </sheetViews>
  <sheetFormatPr baseColWidth="10" defaultRowHeight="15"/>
  <cols>
    <col min="1" max="1" width="7.85546875" bestFit="1" customWidth="1"/>
    <col min="2" max="2" width="3.85546875" bestFit="1" customWidth="1"/>
    <col min="3" max="3" width="11.28515625" bestFit="1" customWidth="1"/>
    <col min="4" max="4" width="18.28515625" customWidth="1"/>
    <col min="5" max="5" width="17.85546875" bestFit="1" customWidth="1"/>
    <col min="6" max="6" width="2.85546875" bestFit="1" customWidth="1"/>
    <col min="7" max="7" width="6.5703125" bestFit="1" customWidth="1"/>
    <col min="8" max="8" width="22" bestFit="1" customWidth="1"/>
    <col min="9" max="9" width="13" bestFit="1" customWidth="1"/>
    <col min="10" max="10" width="10.42578125" bestFit="1" customWidth="1"/>
    <col min="11" max="11" width="108.85546875" customWidth="1"/>
    <col min="12" max="12" width="2.85546875" hidden="1" customWidth="1"/>
    <col min="13" max="13" width="23.42578125" bestFit="1" customWidth="1"/>
    <col min="14" max="14" width="15.7109375" bestFit="1" customWidth="1"/>
    <col min="15" max="15" width="5.85546875" bestFit="1" customWidth="1"/>
    <col min="16" max="16" width="2.28515625" bestFit="1" customWidth="1"/>
    <col min="17" max="17" width="6.28515625" bestFit="1" customWidth="1"/>
    <col min="18" max="18" width="17.85546875" bestFit="1" customWidth="1"/>
    <col min="19" max="19" width="17.140625" style="13" hidden="1" customWidth="1"/>
    <col min="20" max="20" width="17.5703125" style="13" hidden="1" customWidth="1"/>
    <col min="21" max="21" width="16" style="13" hidden="1" customWidth="1"/>
    <col min="22" max="23" width="13.7109375" style="13" hidden="1" customWidth="1"/>
    <col min="24" max="24" width="13.7109375" bestFit="1" customWidth="1"/>
    <col min="25" max="25" width="15.7109375" bestFit="1" customWidth="1"/>
    <col min="26" max="26" width="13.7109375" bestFit="1" customWidth="1"/>
    <col min="27" max="27" width="15.7109375" bestFit="1" customWidth="1"/>
    <col min="28" max="28" width="13.7109375" bestFit="1" customWidth="1"/>
    <col min="29" max="30" width="5.85546875" bestFit="1" customWidth="1"/>
    <col min="31" max="31" width="4.85546875" customWidth="1"/>
    <col min="32" max="32" width="10.28515625" bestFit="1" customWidth="1"/>
    <col min="33" max="33" width="10.42578125" bestFit="1" customWidth="1"/>
    <col min="34" max="34" width="12.7109375" customWidth="1"/>
  </cols>
  <sheetData>
    <row r="1" spans="1:45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30"/>
    </row>
    <row r="2" spans="1:45">
      <c r="A2" s="149" t="s">
        <v>48</v>
      </c>
      <c r="B2" s="149"/>
      <c r="C2" s="149"/>
      <c r="D2" s="149"/>
      <c r="E2" s="149"/>
      <c r="F2" s="149"/>
      <c r="G2" s="149"/>
      <c r="H2" s="149"/>
      <c r="I2" s="149"/>
      <c r="J2" s="149"/>
      <c r="K2" s="150"/>
      <c r="M2" s="91"/>
      <c r="N2" s="92" t="s">
        <v>15</v>
      </c>
      <c r="O2" s="92" t="s">
        <v>16</v>
      </c>
      <c r="P2" s="92" t="s">
        <v>54</v>
      </c>
      <c r="Q2" s="92" t="s">
        <v>16</v>
      </c>
      <c r="R2" s="92" t="s">
        <v>17</v>
      </c>
      <c r="S2" s="92" t="s">
        <v>99</v>
      </c>
      <c r="T2" s="92" t="s">
        <v>99</v>
      </c>
      <c r="U2" s="92" t="s">
        <v>100</v>
      </c>
      <c r="V2" s="93" t="s">
        <v>101</v>
      </c>
      <c r="W2" s="94"/>
      <c r="X2" s="95"/>
      <c r="Y2" s="151" t="s">
        <v>2</v>
      </c>
      <c r="Z2" s="151"/>
      <c r="AA2" s="151"/>
      <c r="AB2" s="151"/>
      <c r="AC2" s="151"/>
      <c r="AD2" s="151"/>
      <c r="AE2" s="151"/>
      <c r="AF2" s="151"/>
      <c r="AG2" s="151"/>
      <c r="AH2" s="151"/>
      <c r="AJ2" s="151" t="s">
        <v>2</v>
      </c>
      <c r="AK2" s="151"/>
      <c r="AL2" s="151"/>
      <c r="AM2" s="151"/>
      <c r="AN2" s="151"/>
      <c r="AO2" s="151"/>
      <c r="AP2" s="151"/>
      <c r="AQ2" s="151"/>
      <c r="AR2" s="151"/>
      <c r="AS2" s="151"/>
    </row>
    <row r="3" spans="1:45">
      <c r="A3" s="149" t="s">
        <v>88</v>
      </c>
      <c r="B3" s="149"/>
      <c r="C3" s="149"/>
      <c r="D3" s="149"/>
      <c r="E3" s="149"/>
      <c r="F3" s="149"/>
      <c r="G3" s="149"/>
      <c r="H3" s="149"/>
      <c r="I3" s="149"/>
      <c r="J3" s="149"/>
      <c r="K3" s="150"/>
      <c r="M3" s="96" t="s">
        <v>55</v>
      </c>
      <c r="N3" s="92" t="str">
        <f>AA5</f>
        <v>Saints</v>
      </c>
      <c r="O3" s="92">
        <v>2</v>
      </c>
      <c r="P3" s="92" t="s">
        <v>54</v>
      </c>
      <c r="Q3" s="92">
        <v>0</v>
      </c>
      <c r="R3" s="92" t="str">
        <f>$AA$7</f>
        <v>Avai</v>
      </c>
      <c r="S3" s="97" t="str">
        <f>IF($O3=$Q3,$N3,"")</f>
        <v/>
      </c>
      <c r="T3" s="97" t="str">
        <f>IF($O3=$Q3,$R3,"")</f>
        <v/>
      </c>
      <c r="U3" s="98" t="str">
        <f>IF($S3="",IF($O3&lt;$Q3,$R3,$N3))</f>
        <v>Saints</v>
      </c>
      <c r="V3" s="98" t="str">
        <f>IF($S3="",IF($O3&lt;$Q3,$N3,$R3))</f>
        <v>Avai</v>
      </c>
      <c r="W3" s="98"/>
      <c r="X3" s="95"/>
      <c r="Y3" s="99"/>
      <c r="Z3" s="99"/>
      <c r="AA3" s="99"/>
      <c r="AB3" s="99"/>
      <c r="AC3" s="99"/>
      <c r="AD3" s="99"/>
      <c r="AE3" s="99"/>
      <c r="AF3" s="99"/>
      <c r="AG3" s="99"/>
      <c r="AH3" s="99"/>
      <c r="AJ3" s="128"/>
      <c r="AK3" s="128"/>
      <c r="AL3" s="128"/>
      <c r="AM3" s="128"/>
      <c r="AN3" s="128"/>
      <c r="AO3" s="128"/>
      <c r="AP3" s="128"/>
      <c r="AQ3" s="128"/>
      <c r="AR3" s="128"/>
      <c r="AS3" s="128"/>
    </row>
    <row r="4" spans="1:45">
      <c r="A4" s="129"/>
      <c r="B4" s="129"/>
      <c r="C4" s="129"/>
      <c r="D4" s="129"/>
      <c r="E4" s="129"/>
      <c r="F4" s="129"/>
      <c r="G4" s="129"/>
      <c r="H4" s="129"/>
      <c r="I4" s="129"/>
      <c r="J4" s="129"/>
      <c r="K4" s="130"/>
      <c r="M4" s="100"/>
      <c r="N4" s="92" t="str">
        <f>AA8</f>
        <v>Tolima</v>
      </c>
      <c r="O4" s="92">
        <v>1</v>
      </c>
      <c r="P4" s="92" t="s">
        <v>54</v>
      </c>
      <c r="Q4" s="92">
        <v>1</v>
      </c>
      <c r="R4" s="92" t="str">
        <f>$AA$6</f>
        <v>Huila</v>
      </c>
      <c r="S4" s="97" t="str">
        <f>IF($O4=$Q4,$N4,"")</f>
        <v>Tolima</v>
      </c>
      <c r="T4" s="97" t="str">
        <f t="shared" ref="T4:T32" si="0">IF($O4=$Q4,$R4,"")</f>
        <v>Huila</v>
      </c>
      <c r="U4" s="98" t="b">
        <f t="shared" ref="U4:U32" si="1">IF($S4="",IF($O4&lt;$Q4,$R4,$N4))</f>
        <v>0</v>
      </c>
      <c r="V4" s="98" t="b">
        <f t="shared" ref="V4:V32" si="2">IF($S4="",IF($O4&lt;$Q4,$N4,$R4))</f>
        <v>0</v>
      </c>
      <c r="W4" s="98"/>
      <c r="X4" s="95"/>
      <c r="Y4" s="101" t="s">
        <v>3</v>
      </c>
      <c r="Z4" s="102" t="s">
        <v>4</v>
      </c>
      <c r="AA4" s="102" t="s">
        <v>5</v>
      </c>
      <c r="AB4" s="102" t="s">
        <v>46</v>
      </c>
      <c r="AC4" s="102" t="s">
        <v>9</v>
      </c>
      <c r="AD4" s="102" t="s">
        <v>10</v>
      </c>
      <c r="AE4" s="102" t="s">
        <v>11</v>
      </c>
      <c r="AF4" s="102" t="s">
        <v>6</v>
      </c>
      <c r="AG4" s="102" t="s">
        <v>7</v>
      </c>
      <c r="AH4" s="103" t="s">
        <v>8</v>
      </c>
      <c r="AJ4" s="101" t="s">
        <v>3</v>
      </c>
      <c r="AK4" s="102" t="s">
        <v>4</v>
      </c>
      <c r="AL4" s="102" t="s">
        <v>5</v>
      </c>
      <c r="AM4" s="102" t="s">
        <v>46</v>
      </c>
      <c r="AN4" s="102" t="s">
        <v>9</v>
      </c>
      <c r="AO4" s="102" t="s">
        <v>10</v>
      </c>
      <c r="AP4" s="102" t="s">
        <v>11</v>
      </c>
      <c r="AQ4" s="102" t="s">
        <v>6</v>
      </c>
      <c r="AR4" s="102" t="s">
        <v>7</v>
      </c>
      <c r="AS4" s="103" t="s">
        <v>8</v>
      </c>
    </row>
    <row r="5" spans="1:45">
      <c r="A5" s="149" t="s">
        <v>49</v>
      </c>
      <c r="B5" s="149"/>
      <c r="C5" s="149"/>
      <c r="D5" s="149"/>
      <c r="E5" s="149"/>
      <c r="F5" s="149"/>
      <c r="G5" s="149"/>
      <c r="H5" s="149"/>
      <c r="I5" s="149"/>
      <c r="J5" s="149"/>
      <c r="K5" s="150"/>
      <c r="M5" s="100" t="s">
        <v>96</v>
      </c>
      <c r="N5" s="92" t="str">
        <f>$AA$7</f>
        <v>Avai</v>
      </c>
      <c r="O5" s="92">
        <v>3</v>
      </c>
      <c r="P5" s="92" t="s">
        <v>54</v>
      </c>
      <c r="Q5" s="92">
        <v>0</v>
      </c>
      <c r="R5" s="92" t="str">
        <f>AA8</f>
        <v>Tolima</v>
      </c>
      <c r="S5" s="97" t="str">
        <f>IF($O5=$Q5,$N5,"")</f>
        <v/>
      </c>
      <c r="T5" s="97" t="str">
        <f t="shared" si="0"/>
        <v/>
      </c>
      <c r="U5" s="98" t="str">
        <f t="shared" si="1"/>
        <v>Avai</v>
      </c>
      <c r="V5" s="98" t="str">
        <f t="shared" si="2"/>
        <v>Tolima</v>
      </c>
      <c r="W5" s="98"/>
      <c r="X5" s="95"/>
      <c r="Y5" s="104">
        <f>SUMPRODUCT(($AB$5+$AH$5+$AF$5/100&lt;$AB$5:$AB$8+$AH$5:$AH$8+$AF$5:$AF$8/100)*1)+1</f>
        <v>1</v>
      </c>
      <c r="Z5" s="92" t="str">
        <f>H35</f>
        <v>Joueur 9</v>
      </c>
      <c r="AA5" s="92" t="str">
        <f>H53</f>
        <v>Saints</v>
      </c>
      <c r="AB5" s="92">
        <f>(AC5*3)+(AD5*1)+(AE5*0)</f>
        <v>7</v>
      </c>
      <c r="AC5" s="92">
        <f>COUNTIFS($U$3:$U$8,$AA5)</f>
        <v>2</v>
      </c>
      <c r="AD5" s="92">
        <f>COUNTIFS($S$3:$T$8,$AA5)</f>
        <v>1</v>
      </c>
      <c r="AE5" s="92">
        <f>COUNTIFS($V$3:$V$8,$AA5)</f>
        <v>0</v>
      </c>
      <c r="AF5" s="92">
        <f>O3+Q6+O7</f>
        <v>6</v>
      </c>
      <c r="AG5" s="92">
        <f>Q3+O6+Q7</f>
        <v>3</v>
      </c>
      <c r="AH5" s="105">
        <f>AF5-AG5</f>
        <v>3</v>
      </c>
      <c r="AJ5" s="104">
        <v>1</v>
      </c>
      <c r="AK5" s="92" t="s">
        <v>64</v>
      </c>
      <c r="AL5" s="92" t="s">
        <v>159</v>
      </c>
      <c r="AM5" s="92">
        <v>7</v>
      </c>
      <c r="AN5" s="92">
        <v>2</v>
      </c>
      <c r="AO5" s="92">
        <v>1</v>
      </c>
      <c r="AP5" s="92">
        <v>0</v>
      </c>
      <c r="AQ5" s="92">
        <v>6</v>
      </c>
      <c r="AR5" s="92">
        <v>3</v>
      </c>
      <c r="AS5" s="105">
        <v>3</v>
      </c>
    </row>
    <row r="6" spans="1:45">
      <c r="A6" s="149" t="s">
        <v>0</v>
      </c>
      <c r="B6" s="149"/>
      <c r="C6" s="149"/>
      <c r="D6" s="149"/>
      <c r="E6" s="149"/>
      <c r="F6" s="149"/>
      <c r="G6" s="149"/>
      <c r="H6" s="149"/>
      <c r="I6" s="149"/>
      <c r="J6" s="149"/>
      <c r="K6" s="150"/>
      <c r="M6" s="100"/>
      <c r="N6" s="92" t="str">
        <f>$AA$6</f>
        <v>Huila</v>
      </c>
      <c r="O6" s="92">
        <v>1</v>
      </c>
      <c r="P6" s="92" t="s">
        <v>54</v>
      </c>
      <c r="Q6" s="92">
        <v>2</v>
      </c>
      <c r="R6" s="92" t="str">
        <f>AA5</f>
        <v>Saints</v>
      </c>
      <c r="S6" s="97" t="str">
        <f>IF($O6=$Q6,$N6,"")</f>
        <v/>
      </c>
      <c r="T6" s="97" t="str">
        <f t="shared" si="0"/>
        <v/>
      </c>
      <c r="U6" s="98" t="str">
        <f t="shared" si="1"/>
        <v>Saints</v>
      </c>
      <c r="V6" s="98" t="str">
        <f t="shared" si="2"/>
        <v>Huila</v>
      </c>
      <c r="W6" s="98"/>
      <c r="X6" s="95"/>
      <c r="Y6" s="104">
        <f>SUMPRODUCT(($AB$6+$AH$6+$AF$6/100&lt;$AB$5:$AB$8+$AH$5:$AH$8+$AF$5:$AF$8/100)*1)+1</f>
        <v>4</v>
      </c>
      <c r="Z6" s="92" t="str">
        <f>H36</f>
        <v>Joueur 3</v>
      </c>
      <c r="AA6" s="92" t="str">
        <f>H54</f>
        <v>Huila</v>
      </c>
      <c r="AB6" s="92">
        <f>(AC6*3)+(AD6*1)+(AE6*0)</f>
        <v>1</v>
      </c>
      <c r="AC6" s="92">
        <f>COUNTIFS($U$3:$U$8,$AA6)</f>
        <v>0</v>
      </c>
      <c r="AD6" s="92">
        <f>COUNTIFS($S$3:$T$8,$AA6)</f>
        <v>1</v>
      </c>
      <c r="AE6" s="92">
        <f>COUNTIFS($V$3:$V$8,$AA6)</f>
        <v>2</v>
      </c>
      <c r="AF6" s="92">
        <f>Q4+O6+Q8</f>
        <v>2</v>
      </c>
      <c r="AG6" s="92">
        <f>O4+Q6+O8</f>
        <v>4</v>
      </c>
      <c r="AH6" s="105">
        <f>AF6-AG6</f>
        <v>-2</v>
      </c>
      <c r="AJ6" s="104">
        <v>2</v>
      </c>
      <c r="AK6" s="92" t="s">
        <v>60</v>
      </c>
      <c r="AL6" s="92" t="s">
        <v>162</v>
      </c>
      <c r="AM6" s="92">
        <v>6</v>
      </c>
      <c r="AN6" s="92">
        <v>2</v>
      </c>
      <c r="AO6" s="92">
        <v>0</v>
      </c>
      <c r="AP6" s="92">
        <v>1</v>
      </c>
      <c r="AQ6" s="92">
        <v>4</v>
      </c>
      <c r="AR6" s="92">
        <v>2</v>
      </c>
      <c r="AS6" s="105">
        <v>2</v>
      </c>
    </row>
    <row r="7" spans="1:45">
      <c r="A7" s="149" t="s">
        <v>51</v>
      </c>
      <c r="B7" s="149"/>
      <c r="C7" s="149"/>
      <c r="D7" s="149"/>
      <c r="E7" s="149"/>
      <c r="F7" s="149"/>
      <c r="G7" s="149"/>
      <c r="H7" s="149"/>
      <c r="I7" s="149"/>
      <c r="J7" s="149"/>
      <c r="K7" s="150"/>
      <c r="M7" s="100" t="s">
        <v>97</v>
      </c>
      <c r="N7" s="92" t="str">
        <f>AA5</f>
        <v>Saints</v>
      </c>
      <c r="O7" s="92">
        <v>2</v>
      </c>
      <c r="P7" s="92" t="s">
        <v>54</v>
      </c>
      <c r="Q7" s="92">
        <v>2</v>
      </c>
      <c r="R7" s="92" t="str">
        <f>AA8</f>
        <v>Tolima</v>
      </c>
      <c r="S7" s="97" t="str">
        <f>IF($O7=$Q7,$N7,"")</f>
        <v>Saints</v>
      </c>
      <c r="T7" s="97" t="str">
        <f t="shared" si="0"/>
        <v>Tolima</v>
      </c>
      <c r="U7" s="98" t="b">
        <f t="shared" si="1"/>
        <v>0</v>
      </c>
      <c r="V7" s="98" t="b">
        <f t="shared" si="2"/>
        <v>0</v>
      </c>
      <c r="W7" s="98"/>
      <c r="X7" s="95"/>
      <c r="Y7" s="104">
        <f>SUMPRODUCT(($AB$7+$AH$7+$AF$7/100&lt;$AB$5:$AB$8+$AH$5:$AH$8+$AF$5:$AF$8/100)*1)+1</f>
        <v>2</v>
      </c>
      <c r="Z7" s="92" t="str">
        <f>H37</f>
        <v>Joueur 5</v>
      </c>
      <c r="AA7" s="92" t="str">
        <f>H55</f>
        <v>Avai</v>
      </c>
      <c r="AB7" s="92">
        <f>(AC7*3)+(AD7*1)+(AE7*0)</f>
        <v>6</v>
      </c>
      <c r="AC7" s="92">
        <f>COUNTIFS($U$3:$U$8,$AA7)</f>
        <v>2</v>
      </c>
      <c r="AD7" s="92">
        <f>COUNTIFS($S$3:$T$8,$AA7)</f>
        <v>0</v>
      </c>
      <c r="AE7" s="92">
        <f>COUNTIFS($V$3:$V$8,$AA7)</f>
        <v>1</v>
      </c>
      <c r="AF7" s="92">
        <f>Q3+O5+O8</f>
        <v>4</v>
      </c>
      <c r="AG7" s="92">
        <f>O3+Q5+Q8</f>
        <v>2</v>
      </c>
      <c r="AH7" s="105">
        <f>AF7-AG7</f>
        <v>2</v>
      </c>
      <c r="AJ7" s="104">
        <v>3</v>
      </c>
      <c r="AK7" s="92" t="s">
        <v>56</v>
      </c>
      <c r="AL7" s="92" t="s">
        <v>173</v>
      </c>
      <c r="AM7" s="92">
        <v>2</v>
      </c>
      <c r="AN7" s="92">
        <v>0</v>
      </c>
      <c r="AO7" s="92">
        <v>2</v>
      </c>
      <c r="AP7" s="92">
        <v>1</v>
      </c>
      <c r="AQ7" s="92">
        <v>3</v>
      </c>
      <c r="AR7" s="92">
        <v>6</v>
      </c>
      <c r="AS7" s="105">
        <v>-3</v>
      </c>
    </row>
    <row r="8" spans="1:45">
      <c r="A8" s="129"/>
      <c r="B8" s="129"/>
      <c r="C8" s="129"/>
      <c r="D8" s="129"/>
      <c r="E8" s="129"/>
      <c r="F8" s="129"/>
      <c r="G8" s="129"/>
      <c r="H8" s="129"/>
      <c r="I8" s="129"/>
      <c r="J8" s="129"/>
      <c r="K8" s="130"/>
      <c r="M8" s="102"/>
      <c r="N8" s="92" t="str">
        <f>$AA$7</f>
        <v>Avai</v>
      </c>
      <c r="O8" s="92">
        <v>1</v>
      </c>
      <c r="P8" s="92" t="s">
        <v>54</v>
      </c>
      <c r="Q8" s="92">
        <v>0</v>
      </c>
      <c r="R8" s="92" t="str">
        <f>$AA$6</f>
        <v>Huila</v>
      </c>
      <c r="S8" s="97" t="str">
        <f t="shared" ref="S8:S32" si="3">IF($O8=$Q8,$N8,"")</f>
        <v/>
      </c>
      <c r="T8" s="97" t="str">
        <f t="shared" si="0"/>
        <v/>
      </c>
      <c r="U8" s="98" t="str">
        <f t="shared" si="1"/>
        <v>Avai</v>
      </c>
      <c r="V8" s="98" t="str">
        <f t="shared" si="2"/>
        <v>Huila</v>
      </c>
      <c r="W8" s="98"/>
      <c r="X8" s="95"/>
      <c r="Y8" s="104">
        <f>SUMPRODUCT(($AB$8+$AH$8+$AF$8/100&lt;$AB$5:$AB$8+$AH$5:$AH$8+$AF$5:$AF$8/100)*1)+1</f>
        <v>3</v>
      </c>
      <c r="Z8" s="96" t="str">
        <f>H38</f>
        <v>Joueur 1</v>
      </c>
      <c r="AA8" s="96" t="str">
        <f>H56</f>
        <v>Tolima</v>
      </c>
      <c r="AB8" s="96">
        <f>(AC8*3)+(AD8*1)+(AE8*0)</f>
        <v>2</v>
      </c>
      <c r="AC8" s="96">
        <f>COUNTIFS($U$3:$U$8,$AA8)</f>
        <v>0</v>
      </c>
      <c r="AD8" s="96">
        <f>COUNTIFS($S$3:$T$8,$AA8)</f>
        <v>2</v>
      </c>
      <c r="AE8" s="96">
        <f>COUNTIFS($V$3:$V$8,$AA8)</f>
        <v>1</v>
      </c>
      <c r="AF8" s="96">
        <f>O4+Q5+Q7</f>
        <v>3</v>
      </c>
      <c r="AG8" s="96">
        <f>Q4+O5+O7</f>
        <v>6</v>
      </c>
      <c r="AH8" s="106">
        <f>AF8-AG8</f>
        <v>-3</v>
      </c>
      <c r="AJ8" s="104">
        <v>4</v>
      </c>
      <c r="AK8" s="96" t="s">
        <v>58</v>
      </c>
      <c r="AL8" s="96" t="s">
        <v>165</v>
      </c>
      <c r="AM8" s="96">
        <v>1</v>
      </c>
      <c r="AN8" s="96">
        <v>0</v>
      </c>
      <c r="AO8" s="96">
        <v>1</v>
      </c>
      <c r="AP8" s="96">
        <v>2</v>
      </c>
      <c r="AQ8" s="96">
        <v>2</v>
      </c>
      <c r="AR8" s="96">
        <v>4</v>
      </c>
      <c r="AS8" s="106">
        <v>-2</v>
      </c>
    </row>
    <row r="9" spans="1:45">
      <c r="A9" s="153" t="s">
        <v>47</v>
      </c>
      <c r="B9" s="153"/>
      <c r="C9" s="153"/>
      <c r="D9" s="153"/>
      <c r="E9" s="153"/>
      <c r="F9" s="153"/>
      <c r="G9" s="153"/>
      <c r="H9" s="153"/>
      <c r="I9" s="153"/>
      <c r="J9" s="153"/>
      <c r="K9" s="154"/>
      <c r="M9" s="94"/>
      <c r="N9" s="94"/>
      <c r="O9" s="95"/>
      <c r="P9" s="95"/>
      <c r="Q9" s="94"/>
      <c r="R9" s="94"/>
      <c r="S9" s="97"/>
      <c r="T9" s="97"/>
      <c r="U9" s="98"/>
      <c r="V9" s="98"/>
      <c r="W9" s="98"/>
      <c r="X9" s="94"/>
      <c r="Y9" s="94"/>
      <c r="Z9" s="94"/>
      <c r="AA9" s="94"/>
      <c r="AB9" s="94"/>
      <c r="AC9" s="94"/>
      <c r="AD9" s="94"/>
      <c r="AE9" s="94"/>
      <c r="AF9" s="95"/>
      <c r="AG9" s="95"/>
      <c r="AH9" s="95"/>
    </row>
    <row r="10" spans="1:45">
      <c r="A10" s="153" t="s">
        <v>1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4"/>
      <c r="M10" s="91"/>
      <c r="N10" s="107" t="s">
        <v>15</v>
      </c>
      <c r="O10" s="107" t="s">
        <v>16</v>
      </c>
      <c r="P10" s="107" t="s">
        <v>54</v>
      </c>
      <c r="Q10" s="107" t="s">
        <v>16</v>
      </c>
      <c r="R10" s="107" t="s">
        <v>17</v>
      </c>
      <c r="S10" s="97"/>
      <c r="T10" s="97"/>
      <c r="U10" s="98"/>
      <c r="V10" s="98"/>
      <c r="W10" s="98"/>
      <c r="X10" s="95"/>
      <c r="Y10" s="155" t="s">
        <v>12</v>
      </c>
      <c r="Z10" s="155"/>
      <c r="AA10" s="155"/>
      <c r="AB10" s="155"/>
      <c r="AC10" s="155"/>
      <c r="AD10" s="155"/>
      <c r="AE10" s="155"/>
      <c r="AF10" s="155"/>
      <c r="AG10" s="155"/>
      <c r="AH10" s="155"/>
    </row>
    <row r="11" spans="1:45">
      <c r="A11" s="133" t="s">
        <v>45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4"/>
      <c r="M11" s="108" t="s">
        <v>55</v>
      </c>
      <c r="N11" s="107" t="str">
        <f>AA14</f>
        <v>Union Magdalena</v>
      </c>
      <c r="O11" s="107">
        <v>3</v>
      </c>
      <c r="P11" s="107" t="s">
        <v>54</v>
      </c>
      <c r="Q11" s="107">
        <v>1</v>
      </c>
      <c r="R11" s="107" t="str">
        <f>AA15</f>
        <v>Flamengo</v>
      </c>
      <c r="S11" s="97" t="str">
        <f t="shared" si="3"/>
        <v/>
      </c>
      <c r="T11" s="97" t="str">
        <f t="shared" si="0"/>
        <v/>
      </c>
      <c r="U11" s="98" t="str">
        <f t="shared" si="1"/>
        <v>Union Magdalena</v>
      </c>
      <c r="V11" s="98" t="str">
        <f t="shared" si="2"/>
        <v>Flamengo</v>
      </c>
      <c r="W11" s="98"/>
      <c r="X11" s="95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</row>
    <row r="12" spans="1:45">
      <c r="A12" s="153" t="s">
        <v>50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7"/>
      <c r="M12" s="110"/>
      <c r="N12" s="107" t="str">
        <f>$AA$13</f>
        <v>Newell's</v>
      </c>
      <c r="O12" s="107">
        <v>1</v>
      </c>
      <c r="P12" s="107" t="s">
        <v>54</v>
      </c>
      <c r="Q12" s="107">
        <v>2</v>
      </c>
      <c r="R12" s="107" t="str">
        <f>$AA$16</f>
        <v>International</v>
      </c>
      <c r="S12" s="97" t="str">
        <f t="shared" si="3"/>
        <v/>
      </c>
      <c r="T12" s="97" t="str">
        <f t="shared" si="0"/>
        <v/>
      </c>
      <c r="U12" s="98" t="str">
        <f t="shared" si="1"/>
        <v>International</v>
      </c>
      <c r="V12" s="98" t="str">
        <f t="shared" si="2"/>
        <v>Newell's</v>
      </c>
      <c r="W12" s="98"/>
      <c r="X12" s="95"/>
      <c r="Y12" s="107" t="s">
        <v>3</v>
      </c>
      <c r="Z12" s="107" t="s">
        <v>4</v>
      </c>
      <c r="AA12" s="107" t="s">
        <v>5</v>
      </c>
      <c r="AB12" s="107" t="s">
        <v>46</v>
      </c>
      <c r="AC12" s="107" t="s">
        <v>9</v>
      </c>
      <c r="AD12" s="107" t="s">
        <v>10</v>
      </c>
      <c r="AE12" s="107" t="s">
        <v>11</v>
      </c>
      <c r="AF12" s="107" t="s">
        <v>6</v>
      </c>
      <c r="AG12" s="107" t="s">
        <v>7</v>
      </c>
      <c r="AH12" s="107" t="s">
        <v>8</v>
      </c>
    </row>
    <row r="13" spans="1:45">
      <c r="A13" s="158" t="s">
        <v>185</v>
      </c>
      <c r="B13" s="158"/>
      <c r="C13" s="158"/>
      <c r="D13" s="158"/>
      <c r="E13" s="158"/>
      <c r="F13" s="158"/>
      <c r="G13" s="158"/>
      <c r="H13" s="158"/>
      <c r="I13" s="158"/>
      <c r="J13" s="158"/>
      <c r="K13" s="159"/>
      <c r="M13" s="110" t="s">
        <v>98</v>
      </c>
      <c r="N13" s="107" t="str">
        <f>AA15</f>
        <v>Flamengo</v>
      </c>
      <c r="O13" s="107">
        <v>0</v>
      </c>
      <c r="P13" s="107" t="s">
        <v>54</v>
      </c>
      <c r="Q13" s="107">
        <v>0</v>
      </c>
      <c r="R13" s="107" t="str">
        <f>$AA$13</f>
        <v>Newell's</v>
      </c>
      <c r="S13" s="97" t="str">
        <f t="shared" si="3"/>
        <v>Flamengo</v>
      </c>
      <c r="T13" s="97" t="str">
        <f t="shared" si="0"/>
        <v>Newell's</v>
      </c>
      <c r="U13" s="98" t="b">
        <f t="shared" si="1"/>
        <v>0</v>
      </c>
      <c r="V13" s="98" t="b">
        <f t="shared" si="2"/>
        <v>0</v>
      </c>
      <c r="W13" s="98"/>
      <c r="X13" s="95"/>
      <c r="Y13" s="107">
        <f>SUMPRODUCT(($AB$13+$AH$13+$AF$13/100&lt;$AB$13:$AB$16+$AH$13:$AH$16+$AF$13:$AF$16/100)*1)+1</f>
        <v>3</v>
      </c>
      <c r="Z13" s="107" t="str">
        <f>H39</f>
        <v>Joueur 8</v>
      </c>
      <c r="AA13" s="107" t="str">
        <f>H57</f>
        <v>Newell's</v>
      </c>
      <c r="AB13" s="107">
        <f>(AC13*3)+(AD13*1)+(AE13*0)</f>
        <v>4</v>
      </c>
      <c r="AC13" s="107">
        <f>COUNTIFS($U$11:$U$16,$AA13)</f>
        <v>1</v>
      </c>
      <c r="AD13" s="107">
        <f>COUNTIFS($S$11:$T$16,$AA13)</f>
        <v>1</v>
      </c>
      <c r="AE13" s="107">
        <f>COUNTIFS($V$11:$V$16,$AA13)</f>
        <v>1</v>
      </c>
      <c r="AF13" s="107">
        <f>O12+Q13+Q15</f>
        <v>4</v>
      </c>
      <c r="AG13" s="107">
        <f>Q12+O13+O15</f>
        <v>4</v>
      </c>
      <c r="AH13" s="107">
        <f>AF13-AG13</f>
        <v>0</v>
      </c>
    </row>
    <row r="14" spans="1:45">
      <c r="A14" s="158" t="s">
        <v>186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9"/>
      <c r="M14" s="110"/>
      <c r="N14" s="107" t="str">
        <f>$AA$16</f>
        <v>International</v>
      </c>
      <c r="O14" s="107">
        <v>0</v>
      </c>
      <c r="P14" s="107" t="s">
        <v>54</v>
      </c>
      <c r="Q14" s="107">
        <v>0</v>
      </c>
      <c r="R14" s="107" t="str">
        <f>AA14</f>
        <v>Union Magdalena</v>
      </c>
      <c r="S14" s="97" t="str">
        <f t="shared" si="3"/>
        <v>International</v>
      </c>
      <c r="T14" s="97" t="str">
        <f t="shared" si="0"/>
        <v>Union Magdalena</v>
      </c>
      <c r="U14" s="98" t="b">
        <f t="shared" si="1"/>
        <v>0</v>
      </c>
      <c r="V14" s="98" t="b">
        <f t="shared" si="2"/>
        <v>0</v>
      </c>
      <c r="W14" s="98"/>
      <c r="X14" s="95"/>
      <c r="Y14" s="107">
        <f>SUMPRODUCT(($AB$14+$AH$14+$AF$14/100&lt;$AB$13:$AB$16+$AH$13:$AH$16+$AF$13:$AF$16/100)*1)+1</f>
        <v>1</v>
      </c>
      <c r="Z14" s="107" t="str">
        <f>H40</f>
        <v>Joueur 7</v>
      </c>
      <c r="AA14" s="107" t="str">
        <f>H58</f>
        <v>Union Magdalena</v>
      </c>
      <c r="AB14" s="107">
        <f>(AC14*3)+(AD14*1)+(AE14*0)</f>
        <v>4</v>
      </c>
      <c r="AC14" s="107">
        <f>COUNTIFS($U$11:$U$16,$AA14)</f>
        <v>1</v>
      </c>
      <c r="AD14" s="107">
        <f>COUNTIFS($S$11:$T$16,$AA14)</f>
        <v>1</v>
      </c>
      <c r="AE14" s="107">
        <f>COUNTIFS($V$11:$V$16,$AA14)</f>
        <v>1</v>
      </c>
      <c r="AF14" s="107">
        <f>O11+Q14+O15</f>
        <v>5</v>
      </c>
      <c r="AG14" s="107">
        <f>Q11+O14+Q15</f>
        <v>4</v>
      </c>
      <c r="AH14" s="107">
        <f>AF14-AG14</f>
        <v>1</v>
      </c>
    </row>
    <row r="15" spans="1:45">
      <c r="A15" s="158" t="s">
        <v>187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9"/>
      <c r="M15" s="110" t="s">
        <v>97</v>
      </c>
      <c r="N15" s="107" t="str">
        <f>AA14</f>
        <v>Union Magdalena</v>
      </c>
      <c r="O15" s="107">
        <v>2</v>
      </c>
      <c r="P15" s="107" t="s">
        <v>54</v>
      </c>
      <c r="Q15" s="107">
        <v>3</v>
      </c>
      <c r="R15" s="107" t="str">
        <f>$AA$13</f>
        <v>Newell's</v>
      </c>
      <c r="S15" s="97" t="str">
        <f t="shared" si="3"/>
        <v/>
      </c>
      <c r="T15" s="97" t="str">
        <f t="shared" si="0"/>
        <v/>
      </c>
      <c r="U15" s="98" t="str">
        <f t="shared" si="1"/>
        <v>Newell's</v>
      </c>
      <c r="V15" s="98" t="str">
        <f t="shared" si="2"/>
        <v>Union Magdalena</v>
      </c>
      <c r="W15" s="98"/>
      <c r="X15" s="95"/>
      <c r="Y15" s="107">
        <f>SUMPRODUCT(($AB$15+$AH$15+$AF$15/100&lt;$AB$13:$AB$16+$AH$13:$AH$16+$AF$13:$AF$16/100)*1)+1</f>
        <v>4</v>
      </c>
      <c r="Z15" s="107" t="str">
        <f>H41</f>
        <v>Joueur 11</v>
      </c>
      <c r="AA15" s="107" t="str">
        <f>H59</f>
        <v>Flamengo</v>
      </c>
      <c r="AB15" s="107">
        <f>(AC15*3)+(AD15*1)+(AE15*0)</f>
        <v>4</v>
      </c>
      <c r="AC15" s="107">
        <f>COUNTIFS($U$11:$U$16,$AA15)</f>
        <v>1</v>
      </c>
      <c r="AD15" s="107">
        <f>COUNTIFS($S$11:$T$16,$AA15)</f>
        <v>1</v>
      </c>
      <c r="AE15" s="107">
        <f>COUNTIFS($V$11:$V$16,$AA15)</f>
        <v>1</v>
      </c>
      <c r="AF15" s="107">
        <f>Q11+O13+O16</f>
        <v>5</v>
      </c>
      <c r="AG15" s="107">
        <f>O11+Q13+Q16</f>
        <v>6</v>
      </c>
      <c r="AH15" s="107">
        <f>AF15-AG15</f>
        <v>-1</v>
      </c>
    </row>
    <row r="16" spans="1:45">
      <c r="A16" s="158" t="s">
        <v>188</v>
      </c>
      <c r="B16" s="158"/>
      <c r="C16" s="158"/>
      <c r="D16" s="158"/>
      <c r="E16" s="158"/>
      <c r="F16" s="158"/>
      <c r="G16" s="158"/>
      <c r="H16" s="158"/>
      <c r="I16" s="158"/>
      <c r="J16" s="158"/>
      <c r="K16" s="159"/>
      <c r="M16" s="111"/>
      <c r="N16" s="107" t="str">
        <f>AA15</f>
        <v>Flamengo</v>
      </c>
      <c r="O16" s="107">
        <v>4</v>
      </c>
      <c r="P16" s="107" t="s">
        <v>54</v>
      </c>
      <c r="Q16" s="107">
        <v>3</v>
      </c>
      <c r="R16" s="107" t="str">
        <f>$AA$16</f>
        <v>International</v>
      </c>
      <c r="S16" s="97" t="str">
        <f t="shared" si="3"/>
        <v/>
      </c>
      <c r="T16" s="97" t="str">
        <f t="shared" si="0"/>
        <v/>
      </c>
      <c r="U16" s="98" t="str">
        <f t="shared" si="1"/>
        <v>Flamengo</v>
      </c>
      <c r="V16" s="98" t="str">
        <f t="shared" si="2"/>
        <v>International</v>
      </c>
      <c r="W16" s="98"/>
      <c r="X16" s="95"/>
      <c r="Y16" s="107">
        <f>SUMPRODUCT(($AB$16+$AH$16+$AF$16/100&lt;$AB$13:$AB$16+$AH$13:$AH$16+$AF$13:$AF$16/100)*1)+1</f>
        <v>2</v>
      </c>
      <c r="Z16" s="107" t="str">
        <f>H42</f>
        <v>Joueur 13</v>
      </c>
      <c r="AA16" s="107" t="str">
        <f>H60</f>
        <v>International</v>
      </c>
      <c r="AB16" s="107">
        <f>(AC16*3)+(AD16*1)+(AE16*0)</f>
        <v>4</v>
      </c>
      <c r="AC16" s="107">
        <f>COUNTIFS($U$11:$U$16,$AA16)</f>
        <v>1</v>
      </c>
      <c r="AD16" s="107">
        <f>COUNTIFS($S$11:$T$16,$AA16)</f>
        <v>1</v>
      </c>
      <c r="AE16" s="107">
        <f>COUNTIFS($V$11:$V$16,$AA16)</f>
        <v>1</v>
      </c>
      <c r="AF16" s="107">
        <f>Q12+O14+Q16</f>
        <v>5</v>
      </c>
      <c r="AG16" s="107">
        <f>O12+Q14+O16</f>
        <v>5</v>
      </c>
      <c r="AH16" s="107">
        <f>AF16-AG16</f>
        <v>0</v>
      </c>
    </row>
    <row r="17" spans="1:34">
      <c r="A17" s="158" t="s">
        <v>189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9"/>
      <c r="M17" s="94"/>
      <c r="N17" s="94"/>
      <c r="O17" s="95"/>
      <c r="P17" s="95"/>
      <c r="Q17" s="94"/>
      <c r="R17" s="94"/>
      <c r="S17" s="97"/>
      <c r="T17" s="97"/>
      <c r="U17" s="98"/>
      <c r="V17" s="98"/>
      <c r="W17" s="98"/>
      <c r="X17" s="94"/>
      <c r="Y17" s="94"/>
      <c r="Z17" s="94"/>
      <c r="AA17" s="94"/>
      <c r="AB17" s="94"/>
      <c r="AC17" s="94"/>
      <c r="AD17" s="94"/>
      <c r="AE17" s="94"/>
      <c r="AF17" s="95"/>
      <c r="AG17" s="95"/>
      <c r="AH17" s="95"/>
    </row>
    <row r="18" spans="1:34">
      <c r="A18" s="158" t="s">
        <v>190</v>
      </c>
      <c r="B18" s="158"/>
      <c r="C18" s="158"/>
      <c r="D18" s="158"/>
      <c r="E18" s="158"/>
      <c r="F18" s="158"/>
      <c r="G18" s="158"/>
      <c r="H18" s="158"/>
      <c r="I18" s="158"/>
      <c r="J18" s="158"/>
      <c r="K18" s="159"/>
      <c r="M18" s="91"/>
      <c r="N18" s="112" t="s">
        <v>15</v>
      </c>
      <c r="O18" s="112" t="s">
        <v>16</v>
      </c>
      <c r="P18" s="112" t="s">
        <v>54</v>
      </c>
      <c r="Q18" s="112" t="s">
        <v>16</v>
      </c>
      <c r="R18" s="112" t="s">
        <v>17</v>
      </c>
      <c r="S18" s="97"/>
      <c r="T18" s="97"/>
      <c r="U18" s="98"/>
      <c r="V18" s="98"/>
      <c r="W18" s="98"/>
      <c r="X18" s="95"/>
      <c r="Y18" s="152" t="s">
        <v>13</v>
      </c>
      <c r="Z18" s="152"/>
      <c r="AA18" s="152"/>
      <c r="AB18" s="152"/>
      <c r="AC18" s="152"/>
      <c r="AD18" s="152"/>
      <c r="AE18" s="152"/>
      <c r="AF18" s="152"/>
      <c r="AG18" s="152"/>
      <c r="AH18" s="152"/>
    </row>
    <row r="19" spans="1:34">
      <c r="A19" s="153" t="s">
        <v>52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7"/>
      <c r="M19" s="113" t="s">
        <v>55</v>
      </c>
      <c r="N19" s="112" t="str">
        <f>AA21</f>
        <v>Antofagas</v>
      </c>
      <c r="O19" s="112">
        <v>1</v>
      </c>
      <c r="P19" s="112" t="s">
        <v>54</v>
      </c>
      <c r="Q19" s="112">
        <v>0</v>
      </c>
      <c r="R19" s="112" t="str">
        <f>AA22</f>
        <v>La Liberté</v>
      </c>
      <c r="S19" s="97" t="str">
        <f t="shared" si="3"/>
        <v/>
      </c>
      <c r="T19" s="97" t="str">
        <f t="shared" si="0"/>
        <v/>
      </c>
      <c r="U19" s="98" t="str">
        <f t="shared" si="1"/>
        <v>Antofagas</v>
      </c>
      <c r="V19" s="98" t="str">
        <f t="shared" si="2"/>
        <v>La Liberté</v>
      </c>
      <c r="W19" s="98"/>
      <c r="X19" s="95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</row>
    <row r="20" spans="1:34">
      <c r="A20" s="158" t="s">
        <v>191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9"/>
      <c r="M20" s="115"/>
      <c r="N20" s="112" t="str">
        <f>AA23</f>
        <v>Sao Pablo</v>
      </c>
      <c r="O20" s="112">
        <v>0</v>
      </c>
      <c r="P20" s="112" t="s">
        <v>54</v>
      </c>
      <c r="Q20" s="112">
        <v>0</v>
      </c>
      <c r="R20" s="112" t="str">
        <f>AA24</f>
        <v>Binational</v>
      </c>
      <c r="S20" s="97" t="str">
        <f t="shared" si="3"/>
        <v>Sao Pablo</v>
      </c>
      <c r="T20" s="97" t="str">
        <f t="shared" si="0"/>
        <v>Binational</v>
      </c>
      <c r="U20" s="98" t="b">
        <f t="shared" si="1"/>
        <v>0</v>
      </c>
      <c r="V20" s="98" t="b">
        <f t="shared" si="2"/>
        <v>0</v>
      </c>
      <c r="W20" s="98"/>
      <c r="X20" s="95"/>
      <c r="Y20" s="112" t="s">
        <v>3</v>
      </c>
      <c r="Z20" s="112" t="s">
        <v>4</v>
      </c>
      <c r="AA20" s="112" t="s">
        <v>5</v>
      </c>
      <c r="AB20" s="112" t="s">
        <v>46</v>
      </c>
      <c r="AC20" s="112" t="s">
        <v>9</v>
      </c>
      <c r="AD20" s="112" t="s">
        <v>10</v>
      </c>
      <c r="AE20" s="112" t="s">
        <v>11</v>
      </c>
      <c r="AF20" s="112" t="s">
        <v>6</v>
      </c>
      <c r="AG20" s="112" t="s">
        <v>7</v>
      </c>
      <c r="AH20" s="112" t="s">
        <v>8</v>
      </c>
    </row>
    <row r="21" spans="1:34">
      <c r="A21" s="158" t="s">
        <v>192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9"/>
      <c r="M21" s="115" t="s">
        <v>98</v>
      </c>
      <c r="N21" s="112" t="str">
        <f>AA22</f>
        <v>La Liberté</v>
      </c>
      <c r="O21" s="112">
        <v>2</v>
      </c>
      <c r="P21" s="112" t="s">
        <v>54</v>
      </c>
      <c r="Q21" s="112">
        <v>2</v>
      </c>
      <c r="R21" s="112" t="str">
        <f>AA23</f>
        <v>Sao Pablo</v>
      </c>
      <c r="S21" s="97" t="str">
        <f t="shared" si="3"/>
        <v>La Liberté</v>
      </c>
      <c r="T21" s="97" t="str">
        <f t="shared" si="0"/>
        <v>Sao Pablo</v>
      </c>
      <c r="U21" s="98" t="b">
        <f t="shared" si="1"/>
        <v>0</v>
      </c>
      <c r="V21" s="98" t="b">
        <f t="shared" si="2"/>
        <v>0</v>
      </c>
      <c r="W21" s="98"/>
      <c r="X21" s="95"/>
      <c r="Y21" s="112">
        <f>SUMPRODUCT(($AB$21+$AH$21+$AF$21/100&lt;$AB$21:$AB$24+$AH$21:$AH$24+$AF$21:$AF$24/100)*1)+1</f>
        <v>2</v>
      </c>
      <c r="Z21" s="112" t="str">
        <f>H43</f>
        <v>Joueur 2</v>
      </c>
      <c r="AA21" s="112" t="str">
        <f>H61</f>
        <v>Antofagas</v>
      </c>
      <c r="AB21" s="112">
        <f>($AC$21*3)+($AD$21*1)+($AE$21*0)</f>
        <v>6</v>
      </c>
      <c r="AC21" s="112">
        <f>COUNTIFS($U$19:$U$24,$AA21)</f>
        <v>2</v>
      </c>
      <c r="AD21" s="112">
        <f>COUNTIFS($S$19:$T$24,$AA21)</f>
        <v>0</v>
      </c>
      <c r="AE21" s="112">
        <f>COUNTIFS($V$19:$V$24,$AA21)</f>
        <v>1</v>
      </c>
      <c r="AF21" s="112">
        <f>O19+Q22+O23</f>
        <v>6</v>
      </c>
      <c r="AG21" s="112">
        <f>Q19+O22+Q23</f>
        <v>3</v>
      </c>
      <c r="AH21" s="112">
        <f>$AF$21-$AG$21</f>
        <v>3</v>
      </c>
    </row>
    <row r="22" spans="1:34">
      <c r="A22" s="158" t="s">
        <v>193</v>
      </c>
      <c r="B22" s="158"/>
      <c r="C22" s="158"/>
      <c r="D22" s="158"/>
      <c r="E22" s="158"/>
      <c r="F22" s="158"/>
      <c r="G22" s="158"/>
      <c r="H22" s="158"/>
      <c r="I22" s="158"/>
      <c r="J22" s="158"/>
      <c r="K22" s="159"/>
      <c r="M22" s="115"/>
      <c r="N22" s="112" t="str">
        <f>AA24</f>
        <v>Binational</v>
      </c>
      <c r="O22" s="112">
        <v>3</v>
      </c>
      <c r="P22" s="112" t="s">
        <v>54</v>
      </c>
      <c r="Q22" s="112">
        <v>1</v>
      </c>
      <c r="R22" s="112" t="str">
        <f>AA21</f>
        <v>Antofagas</v>
      </c>
      <c r="S22" s="97" t="str">
        <f t="shared" si="3"/>
        <v/>
      </c>
      <c r="T22" s="97" t="str">
        <f t="shared" si="0"/>
        <v/>
      </c>
      <c r="U22" s="98" t="str">
        <f t="shared" si="1"/>
        <v>Binational</v>
      </c>
      <c r="V22" s="98" t="str">
        <f t="shared" si="2"/>
        <v>Antofagas</v>
      </c>
      <c r="W22" s="98"/>
      <c r="X22" s="95"/>
      <c r="Y22" s="112">
        <f>SUMPRODUCT(($AB$22+$AH$22+$AF$22/100&lt;$AB$21:$AB$24+$AH$21:$AH$24+$AF$21:$AF$24/100)*1)+1</f>
        <v>3</v>
      </c>
      <c r="Z22" s="112" t="str">
        <f>H44</f>
        <v>Joueur 6</v>
      </c>
      <c r="AA22" s="112" t="str">
        <f>H62</f>
        <v>La Liberté</v>
      </c>
      <c r="AB22" s="112">
        <f>($AC$22*3)+($AD$22*1)+($AE$22*0)</f>
        <v>1</v>
      </c>
      <c r="AC22" s="112">
        <f>COUNTIFS($U$19:$U$24,$AA22)</f>
        <v>0</v>
      </c>
      <c r="AD22" s="112">
        <f>COUNTIFS($S$19:$T$24,$AA22)</f>
        <v>1</v>
      </c>
      <c r="AE22" s="112">
        <f>COUNTIFS($V$19:$V$24,$AA22)</f>
        <v>2</v>
      </c>
      <c r="AF22" s="112">
        <f>Q19+O21+O24</f>
        <v>3</v>
      </c>
      <c r="AG22" s="112">
        <f>O19+Q21+Q24</f>
        <v>5</v>
      </c>
      <c r="AH22" s="112">
        <f>$AF$22-$AG$22</f>
        <v>-2</v>
      </c>
    </row>
    <row r="23" spans="1:34">
      <c r="A23" s="156"/>
      <c r="B23" s="156"/>
      <c r="C23" s="156"/>
      <c r="D23" s="156"/>
      <c r="E23" s="156"/>
      <c r="F23" s="156"/>
      <c r="G23" s="156"/>
      <c r="H23" s="156"/>
      <c r="I23" s="156"/>
      <c r="J23" s="156"/>
      <c r="K23" s="157"/>
      <c r="M23" s="115" t="s">
        <v>97</v>
      </c>
      <c r="N23" s="112" t="str">
        <f>AA21</f>
        <v>Antofagas</v>
      </c>
      <c r="O23" s="112">
        <v>4</v>
      </c>
      <c r="P23" s="112" t="s">
        <v>54</v>
      </c>
      <c r="Q23" s="112">
        <v>0</v>
      </c>
      <c r="R23" s="112" t="str">
        <f>AA23</f>
        <v>Sao Pablo</v>
      </c>
      <c r="S23" s="97" t="str">
        <f t="shared" si="3"/>
        <v/>
      </c>
      <c r="T23" s="97" t="str">
        <f t="shared" si="0"/>
        <v/>
      </c>
      <c r="U23" s="98" t="str">
        <f t="shared" si="1"/>
        <v>Antofagas</v>
      </c>
      <c r="V23" s="98" t="str">
        <f t="shared" si="2"/>
        <v>Sao Pablo</v>
      </c>
      <c r="W23" s="98"/>
      <c r="X23" s="95"/>
      <c r="Y23" s="112">
        <f>SUMPRODUCT(($AB$23+$AH$23+$AF$23/100&lt;$AB$21:$AB$24+$AH$21:$AH$24+$AF$21:$AF$24/100)*1)+1</f>
        <v>4</v>
      </c>
      <c r="Z23" s="112" t="str">
        <f>H45</f>
        <v>Joueur 4</v>
      </c>
      <c r="AA23" s="112" t="str">
        <f>H63</f>
        <v>Sao Pablo</v>
      </c>
      <c r="AB23" s="112">
        <f>($AC$23*3)+($AD$23*1)+($AE$23*0)</f>
        <v>2</v>
      </c>
      <c r="AC23" s="112">
        <f>COUNTIFS($U$19:$U$24,$AA23)</f>
        <v>0</v>
      </c>
      <c r="AD23" s="112">
        <f>COUNTIFS($S$19:$T$24,$AA23)</f>
        <v>2</v>
      </c>
      <c r="AE23" s="112">
        <f>COUNTIFS($V$19:$V$24,$AA23)</f>
        <v>1</v>
      </c>
      <c r="AF23" s="112">
        <f>O20+Q21+Q23</f>
        <v>2</v>
      </c>
      <c r="AG23" s="112">
        <f>Q20+O21+O23</f>
        <v>6</v>
      </c>
      <c r="AH23" s="112">
        <f>$AF$23-$AG$23</f>
        <v>-4</v>
      </c>
    </row>
    <row r="24" spans="1:34" ht="14.25" customHeight="1">
      <c r="A24" s="158" t="s">
        <v>194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9"/>
      <c r="M24" s="116"/>
      <c r="N24" s="112" t="str">
        <f>AA22</f>
        <v>La Liberté</v>
      </c>
      <c r="O24" s="112">
        <v>1</v>
      </c>
      <c r="P24" s="112" t="s">
        <v>54</v>
      </c>
      <c r="Q24" s="112">
        <v>2</v>
      </c>
      <c r="R24" s="112" t="str">
        <f>AA24</f>
        <v>Binational</v>
      </c>
      <c r="S24" s="97" t="str">
        <f t="shared" si="3"/>
        <v/>
      </c>
      <c r="T24" s="97" t="str">
        <f t="shared" si="0"/>
        <v/>
      </c>
      <c r="U24" s="98" t="str">
        <f t="shared" si="1"/>
        <v>Binational</v>
      </c>
      <c r="V24" s="98" t="str">
        <f t="shared" si="2"/>
        <v>La Liberté</v>
      </c>
      <c r="W24" s="98"/>
      <c r="X24" s="95"/>
      <c r="Y24" s="112">
        <f>SUMPRODUCT(($AB$24+$AH$24+$AF$24/100&lt;$AB$21:$AB$24+$AH$21:$AH$24+$AF$21:$AF$24/100)*1)+1</f>
        <v>1</v>
      </c>
      <c r="Z24" s="112" t="str">
        <f>H46</f>
        <v>Joueur 16</v>
      </c>
      <c r="AA24" s="112" t="str">
        <f>H64</f>
        <v>Binational</v>
      </c>
      <c r="AB24" s="112">
        <f>($AC$24*3)+($AD$24*1)+($AE$24*0)</f>
        <v>7</v>
      </c>
      <c r="AC24" s="112">
        <f>COUNTIFS($U$19:$U$24,$AA24)</f>
        <v>2</v>
      </c>
      <c r="AD24" s="112">
        <f>COUNTIFS($S$19:$T$24,$AA24)</f>
        <v>1</v>
      </c>
      <c r="AE24" s="112">
        <f>COUNTIFS($V$19:$V$24,$AA24)</f>
        <v>0</v>
      </c>
      <c r="AF24" s="112">
        <f>Q20+O22+Q24</f>
        <v>5</v>
      </c>
      <c r="AG24" s="112">
        <f>O20+Q22+O24</f>
        <v>2</v>
      </c>
      <c r="AH24" s="112">
        <f>$AF$24-$AG$24</f>
        <v>3</v>
      </c>
    </row>
    <row r="25" spans="1:34">
      <c r="A25" s="158" t="s">
        <v>195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9"/>
      <c r="M25" s="94"/>
      <c r="N25" s="94"/>
      <c r="O25" s="95"/>
      <c r="P25" s="95"/>
      <c r="Q25" s="94"/>
      <c r="R25" s="94"/>
      <c r="S25" s="97"/>
      <c r="T25" s="97"/>
      <c r="U25" s="98"/>
      <c r="V25" s="98"/>
      <c r="W25" s="98"/>
      <c r="X25" s="94"/>
      <c r="Y25" s="94"/>
      <c r="Z25" s="94"/>
      <c r="AA25" s="94"/>
      <c r="AB25" s="94"/>
      <c r="AC25" s="94"/>
      <c r="AD25" s="94"/>
      <c r="AE25" s="94"/>
      <c r="AF25" s="95"/>
      <c r="AG25" s="95"/>
      <c r="AH25" s="95"/>
    </row>
    <row r="26" spans="1:34">
      <c r="A26" s="158" t="s">
        <v>196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9"/>
      <c r="M26" s="91"/>
      <c r="N26" s="117" t="s">
        <v>15</v>
      </c>
      <c r="O26" s="117" t="s">
        <v>16</v>
      </c>
      <c r="P26" s="117" t="s">
        <v>54</v>
      </c>
      <c r="Q26" s="117" t="s">
        <v>16</v>
      </c>
      <c r="R26" s="117" t="s">
        <v>17</v>
      </c>
      <c r="S26" s="97"/>
      <c r="T26" s="97"/>
      <c r="U26" s="98"/>
      <c r="V26" s="98"/>
      <c r="W26" s="98"/>
      <c r="X26" s="95"/>
      <c r="Y26" s="160" t="s">
        <v>14</v>
      </c>
      <c r="Z26" s="160"/>
      <c r="AA26" s="160"/>
      <c r="AB26" s="160"/>
      <c r="AC26" s="160"/>
      <c r="AD26" s="160"/>
      <c r="AE26" s="160"/>
      <c r="AF26" s="160"/>
      <c r="AG26" s="160"/>
      <c r="AH26" s="160"/>
    </row>
    <row r="27" spans="1:34" ht="15.75" thickBot="1">
      <c r="A27" s="161" t="s">
        <v>53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2"/>
      <c r="M27" s="118" t="s">
        <v>55</v>
      </c>
      <c r="N27" s="117" t="str">
        <f>AA29</f>
        <v>United Curico</v>
      </c>
      <c r="O27" s="117">
        <v>2</v>
      </c>
      <c r="P27" s="117" t="s">
        <v>54</v>
      </c>
      <c r="Q27" s="117">
        <v>0</v>
      </c>
      <c r="R27" s="117" t="str">
        <f>$AA$30</f>
        <v>Merida</v>
      </c>
      <c r="S27" s="97" t="str">
        <f t="shared" si="3"/>
        <v/>
      </c>
      <c r="T27" s="97" t="str">
        <f t="shared" si="0"/>
        <v/>
      </c>
      <c r="U27" s="98" t="str">
        <f t="shared" si="1"/>
        <v>United Curico</v>
      </c>
      <c r="V27" s="98" t="str">
        <f t="shared" si="2"/>
        <v>Merida</v>
      </c>
      <c r="W27" s="98"/>
      <c r="X27" s="95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</row>
    <row r="28" spans="1:34" ht="15.75" thickTop="1">
      <c r="M28" s="120"/>
      <c r="N28" s="117" t="str">
        <f>$AA$31</f>
        <v>Wilstermann</v>
      </c>
      <c r="O28" s="117">
        <v>1</v>
      </c>
      <c r="P28" s="117" t="s">
        <v>54</v>
      </c>
      <c r="Q28" s="117">
        <v>1</v>
      </c>
      <c r="R28" s="117" t="str">
        <f>AA32</f>
        <v>Indepediente</v>
      </c>
      <c r="S28" s="97" t="str">
        <f t="shared" si="3"/>
        <v>Wilstermann</v>
      </c>
      <c r="T28" s="97" t="str">
        <f t="shared" si="0"/>
        <v>Indepediente</v>
      </c>
      <c r="U28" s="98" t="b">
        <f t="shared" si="1"/>
        <v>0</v>
      </c>
      <c r="V28" s="98" t="b">
        <f t="shared" si="2"/>
        <v>0</v>
      </c>
      <c r="W28" s="98"/>
      <c r="X28" s="95"/>
      <c r="Y28" s="117" t="s">
        <v>3</v>
      </c>
      <c r="Z28" s="117" t="s">
        <v>4</v>
      </c>
      <c r="AA28" s="117" t="s">
        <v>5</v>
      </c>
      <c r="AB28" s="117" t="s">
        <v>46</v>
      </c>
      <c r="AC28" s="117" t="s">
        <v>9</v>
      </c>
      <c r="AD28" s="117" t="s">
        <v>10</v>
      </c>
      <c r="AE28" s="117" t="s">
        <v>11</v>
      </c>
      <c r="AF28" s="117" t="s">
        <v>6</v>
      </c>
      <c r="AG28" s="117" t="s">
        <v>7</v>
      </c>
      <c r="AH28" s="117" t="s">
        <v>8</v>
      </c>
    </row>
    <row r="29" spans="1:34">
      <c r="K29" s="11"/>
      <c r="L29" s="11"/>
      <c r="M29" s="120" t="s">
        <v>98</v>
      </c>
      <c r="N29" s="117" t="str">
        <f>$AA$30</f>
        <v>Merida</v>
      </c>
      <c r="O29" s="117">
        <v>2</v>
      </c>
      <c r="P29" s="117" t="s">
        <v>54</v>
      </c>
      <c r="Q29" s="117">
        <v>2</v>
      </c>
      <c r="R29" s="117" t="str">
        <f>$AA$31</f>
        <v>Wilstermann</v>
      </c>
      <c r="S29" s="97" t="str">
        <f t="shared" si="3"/>
        <v>Merida</v>
      </c>
      <c r="T29" s="97" t="str">
        <f t="shared" si="0"/>
        <v>Wilstermann</v>
      </c>
      <c r="U29" s="98" t="b">
        <f t="shared" si="1"/>
        <v>0</v>
      </c>
      <c r="V29" s="98" t="b">
        <f t="shared" si="2"/>
        <v>0</v>
      </c>
      <c r="W29" s="98"/>
      <c r="X29" s="95"/>
      <c r="Y29" s="117">
        <f>SUMPRODUCT(($AB$29+$AH$29+$AF$29/100&lt;$AB$29:$AB$32+$AH$29:$AH$32+$AF$29:$AF$32/100)*1)+1</f>
        <v>1</v>
      </c>
      <c r="Z29" s="117" t="str">
        <f>H47</f>
        <v>Joueur 12</v>
      </c>
      <c r="AA29" s="117" t="str">
        <f>H65</f>
        <v>United Curico</v>
      </c>
      <c r="AB29" s="117">
        <f>(AC29*3)+(AD29*1)+(AE29*0)</f>
        <v>9</v>
      </c>
      <c r="AC29" s="117">
        <f>COUNTIFS($U$27:$U$32,$AA29)</f>
        <v>3</v>
      </c>
      <c r="AD29" s="117">
        <f>COUNTIFS($S$27:$T$32,$AA29)</f>
        <v>0</v>
      </c>
      <c r="AE29" s="117">
        <f>COUNTIFS($V$27:$V$32,$AA29)</f>
        <v>0</v>
      </c>
      <c r="AF29" s="117">
        <f>O27+Q30+O31</f>
        <v>6</v>
      </c>
      <c r="AG29" s="117">
        <f>Q27+O30+Q31</f>
        <v>2</v>
      </c>
      <c r="AH29" s="117">
        <f>AF29-AG29</f>
        <v>4</v>
      </c>
    </row>
    <row r="30" spans="1:34">
      <c r="K30" s="11"/>
      <c r="L30" s="11"/>
      <c r="M30" s="120"/>
      <c r="N30" s="117" t="str">
        <f>AA32</f>
        <v>Indepediente</v>
      </c>
      <c r="O30" s="117">
        <v>0</v>
      </c>
      <c r="P30" s="117" t="s">
        <v>54</v>
      </c>
      <c r="Q30" s="117">
        <v>1</v>
      </c>
      <c r="R30" s="117" t="str">
        <f>$AA$29</f>
        <v>United Curico</v>
      </c>
      <c r="S30" s="97" t="str">
        <f t="shared" si="3"/>
        <v/>
      </c>
      <c r="T30" s="97" t="str">
        <f t="shared" si="0"/>
        <v/>
      </c>
      <c r="U30" s="98" t="str">
        <f t="shared" si="1"/>
        <v>United Curico</v>
      </c>
      <c r="V30" s="98" t="str">
        <f t="shared" si="2"/>
        <v>Indepediente</v>
      </c>
      <c r="W30" s="98"/>
      <c r="X30" s="95"/>
      <c r="Y30" s="117">
        <f>SUMPRODUCT(($AB$30+$AH$30+$AF$30/100&lt;$AB$29:$AB$32+$AH$29:$AH$32+$AF$29:$AF$32/100)*1)+1</f>
        <v>4</v>
      </c>
      <c r="Z30" s="117" t="str">
        <f>H48</f>
        <v>Joueur 14</v>
      </c>
      <c r="AA30" s="117" t="str">
        <f>H66</f>
        <v>Merida</v>
      </c>
      <c r="AB30" s="117">
        <f>(AC30*3)+(AD30*1)+(AE30*0)</f>
        <v>1</v>
      </c>
      <c r="AC30" s="117">
        <f t="shared" ref="AC30:AC32" si="4">COUNTIFS($U$27:$U$32,$AA30)</f>
        <v>0</v>
      </c>
      <c r="AD30" s="117">
        <f t="shared" ref="AD30:AD32" si="5">COUNTIFS($S$27:$T$32,$AA30)</f>
        <v>1</v>
      </c>
      <c r="AE30" s="117">
        <f t="shared" ref="AE30:AE32" si="6">COUNTIFS($V$27:$V$32,$AA30)</f>
        <v>2</v>
      </c>
      <c r="AF30" s="117">
        <f>Q27+O29+O32</f>
        <v>2</v>
      </c>
      <c r="AG30" s="117">
        <f>O27+Q29+Q32</f>
        <v>7</v>
      </c>
      <c r="AH30" s="117">
        <f>AF30-AG30</f>
        <v>-5</v>
      </c>
    </row>
    <row r="31" spans="1:34" ht="28.5">
      <c r="A31" s="142" t="s">
        <v>126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1"/>
      <c r="M31" s="120" t="s">
        <v>97</v>
      </c>
      <c r="N31" s="117" t="str">
        <f>AA29</f>
        <v>United Curico</v>
      </c>
      <c r="O31" s="117">
        <v>3</v>
      </c>
      <c r="P31" s="117" t="s">
        <v>54</v>
      </c>
      <c r="Q31" s="117">
        <v>2</v>
      </c>
      <c r="R31" s="117" t="str">
        <f>$AA$31</f>
        <v>Wilstermann</v>
      </c>
      <c r="S31" s="97" t="str">
        <f t="shared" si="3"/>
        <v/>
      </c>
      <c r="T31" s="97" t="str">
        <f t="shared" si="0"/>
        <v/>
      </c>
      <c r="U31" s="98" t="str">
        <f t="shared" si="1"/>
        <v>United Curico</v>
      </c>
      <c r="V31" s="98" t="str">
        <f t="shared" si="2"/>
        <v>Wilstermann</v>
      </c>
      <c r="W31" s="98"/>
      <c r="X31" s="95"/>
      <c r="Y31" s="117">
        <f>SUMPRODUCT(($AB$31+$AH$31+$AF$31/100&lt;$AB$29:$AB$32+$AH$29:$AH$32+$AF$29:$AF$32/100)*1)+1</f>
        <v>3</v>
      </c>
      <c r="Z31" s="117" t="str">
        <f>H49</f>
        <v>Joueur 10</v>
      </c>
      <c r="AA31" s="117" t="str">
        <f>H67</f>
        <v>Wilstermann</v>
      </c>
      <c r="AB31" s="117">
        <f>(AC31*3)+(AD31*1)+(AE31*0)</f>
        <v>2</v>
      </c>
      <c r="AC31" s="117">
        <f t="shared" si="4"/>
        <v>0</v>
      </c>
      <c r="AD31" s="117">
        <f t="shared" si="5"/>
        <v>2</v>
      </c>
      <c r="AE31" s="117">
        <f t="shared" si="6"/>
        <v>1</v>
      </c>
      <c r="AF31" s="117">
        <f>O28+Q29+Q31</f>
        <v>5</v>
      </c>
      <c r="AG31" s="117">
        <f>Q28+O29+O31</f>
        <v>6</v>
      </c>
      <c r="AH31" s="117">
        <f>AF31-AG31</f>
        <v>-1</v>
      </c>
    </row>
    <row r="32" spans="1:3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1"/>
      <c r="M32" s="121"/>
      <c r="N32" s="117" t="str">
        <f>$AA$30</f>
        <v>Merida</v>
      </c>
      <c r="O32" s="117">
        <v>0</v>
      </c>
      <c r="P32" s="117" t="s">
        <v>54</v>
      </c>
      <c r="Q32" s="117">
        <v>3</v>
      </c>
      <c r="R32" s="117" t="str">
        <f>AA32</f>
        <v>Indepediente</v>
      </c>
      <c r="S32" s="97" t="str">
        <f t="shared" si="3"/>
        <v/>
      </c>
      <c r="T32" s="97" t="str">
        <f t="shared" si="0"/>
        <v/>
      </c>
      <c r="U32" s="98" t="str">
        <f t="shared" si="1"/>
        <v>Indepediente</v>
      </c>
      <c r="V32" s="98" t="str">
        <f t="shared" si="2"/>
        <v>Merida</v>
      </c>
      <c r="W32" s="98"/>
      <c r="X32" s="95"/>
      <c r="Y32" s="117">
        <f>SUMPRODUCT(($AB$32+$AH$32+$AF$32/100&lt;$AB$29:$AB$32+$AH$29:$AH$32+$AF$29:$AF$32/100)*1)+1</f>
        <v>2</v>
      </c>
      <c r="Z32" s="117" t="str">
        <f>H50</f>
        <v>Joueur 15</v>
      </c>
      <c r="AA32" s="117" t="str">
        <f>H68</f>
        <v>Indepediente</v>
      </c>
      <c r="AB32" s="117">
        <f>(AC32*3)+(AD32*1)+(AE32*0)</f>
        <v>4</v>
      </c>
      <c r="AC32" s="117">
        <f t="shared" si="4"/>
        <v>1</v>
      </c>
      <c r="AD32" s="117">
        <f t="shared" si="5"/>
        <v>1</v>
      </c>
      <c r="AE32" s="117">
        <f t="shared" si="6"/>
        <v>1</v>
      </c>
      <c r="AF32" s="117">
        <f>Q28+O30+Q32</f>
        <v>4</v>
      </c>
      <c r="AG32" s="117">
        <f>O28+Q30+O32</f>
        <v>2</v>
      </c>
      <c r="AH32" s="117">
        <f>AF32-AG32</f>
        <v>2</v>
      </c>
    </row>
    <row r="33" spans="1:28">
      <c r="K33" s="22"/>
      <c r="L33" s="11"/>
      <c r="M33" s="11"/>
      <c r="N33" s="11"/>
      <c r="O33" s="11"/>
      <c r="P33" s="7"/>
      <c r="Q33" s="11"/>
      <c r="R33" s="11"/>
      <c r="S33" s="14"/>
      <c r="T33" s="14"/>
      <c r="U33" s="14"/>
      <c r="V33" s="14"/>
      <c r="W33" s="14"/>
      <c r="X33" s="11"/>
      <c r="Y33" s="11"/>
      <c r="Z33" s="11"/>
      <c r="AA33" s="11"/>
      <c r="AB33" s="11"/>
    </row>
    <row r="34" spans="1:28">
      <c r="G34" s="2" t="s">
        <v>3</v>
      </c>
      <c r="H34" s="27" t="s">
        <v>148</v>
      </c>
      <c r="I34" s="28" t="s">
        <v>149</v>
      </c>
      <c r="J34" s="40"/>
      <c r="K34" s="18"/>
      <c r="L34" s="11"/>
      <c r="M34" s="11"/>
      <c r="N34" s="11"/>
      <c r="O34" s="11"/>
    </row>
    <row r="35" spans="1:28" ht="15.75">
      <c r="G35" s="21">
        <v>11</v>
      </c>
      <c r="H35" s="122" t="s">
        <v>64</v>
      </c>
      <c r="I35" s="123">
        <f t="shared" ref="I35:I50" ca="1" si="7">RAND()</f>
        <v>0.85652721099753915</v>
      </c>
      <c r="K35" s="22"/>
      <c r="L35" s="11"/>
      <c r="M35" s="11"/>
      <c r="N35" s="11"/>
      <c r="O35" s="11"/>
    </row>
    <row r="36" spans="1:28" ht="15.75">
      <c r="C36" s="36" t="s">
        <v>129</v>
      </c>
      <c r="D36" s="37" t="s">
        <v>127</v>
      </c>
      <c r="E36" s="38" t="s">
        <v>128</v>
      </c>
      <c r="G36" s="21">
        <v>12</v>
      </c>
      <c r="H36" s="127" t="s">
        <v>58</v>
      </c>
      <c r="I36" s="123">
        <f t="shared" ca="1" si="7"/>
        <v>0.11664650361606865</v>
      </c>
      <c r="K36" s="22"/>
      <c r="L36" s="11"/>
      <c r="M36" s="11"/>
      <c r="N36" s="11"/>
      <c r="O36" s="11"/>
    </row>
    <row r="37" spans="1:28" ht="15.75">
      <c r="C37" s="29">
        <v>1</v>
      </c>
      <c r="D37" s="30" t="s">
        <v>56</v>
      </c>
      <c r="E37" s="31" t="s">
        <v>153</v>
      </c>
      <c r="G37" s="21">
        <v>13</v>
      </c>
      <c r="H37" s="122" t="s">
        <v>60</v>
      </c>
      <c r="I37" s="123">
        <f t="shared" ca="1" si="7"/>
        <v>0.80302751689303342</v>
      </c>
      <c r="K37" s="22"/>
      <c r="L37" s="11"/>
      <c r="M37" s="11"/>
      <c r="N37" s="11"/>
      <c r="O37" s="11"/>
    </row>
    <row r="38" spans="1:28" ht="15.75">
      <c r="A38" s="2"/>
      <c r="B38" s="2"/>
      <c r="C38" s="29">
        <v>2</v>
      </c>
      <c r="D38" s="30" t="s">
        <v>57</v>
      </c>
      <c r="E38" s="31" t="s">
        <v>154</v>
      </c>
      <c r="G38" s="21">
        <v>14</v>
      </c>
      <c r="H38" s="26" t="s">
        <v>56</v>
      </c>
      <c r="I38" s="123">
        <f t="shared" ca="1" si="7"/>
        <v>0.70208141535235757</v>
      </c>
      <c r="K38" s="18"/>
      <c r="L38" s="11"/>
      <c r="M38" s="11"/>
      <c r="N38" s="11"/>
      <c r="O38" s="11"/>
    </row>
    <row r="39" spans="1:28" ht="15.75">
      <c r="C39" s="29">
        <v>3</v>
      </c>
      <c r="D39" s="30" t="s">
        <v>58</v>
      </c>
      <c r="E39" s="31" t="s">
        <v>155</v>
      </c>
      <c r="G39" s="21">
        <v>21</v>
      </c>
      <c r="H39" s="41" t="s">
        <v>63</v>
      </c>
      <c r="I39" s="123">
        <f t="shared" ca="1" si="7"/>
        <v>0.46019054969219153</v>
      </c>
      <c r="K39" s="18"/>
      <c r="L39" s="11"/>
      <c r="M39" s="11"/>
      <c r="N39" s="11"/>
      <c r="O39" s="11"/>
    </row>
    <row r="40" spans="1:28" ht="15.75">
      <c r="C40" s="29">
        <v>4</v>
      </c>
      <c r="D40" s="30" t="s">
        <v>59</v>
      </c>
      <c r="E40" s="31" t="s">
        <v>156</v>
      </c>
      <c r="G40" s="21">
        <v>22</v>
      </c>
      <c r="H40" s="26" t="s">
        <v>62</v>
      </c>
      <c r="I40" s="123">
        <f t="shared" ca="1" si="7"/>
        <v>0.74805644375348535</v>
      </c>
      <c r="K40" s="18"/>
      <c r="L40" s="11"/>
      <c r="M40" s="11"/>
      <c r="N40" s="11"/>
      <c r="O40" s="11"/>
    </row>
    <row r="41" spans="1:28" ht="15.75">
      <c r="C41" s="29">
        <v>5</v>
      </c>
      <c r="D41" s="30" t="s">
        <v>60</v>
      </c>
      <c r="E41" s="31" t="s">
        <v>157</v>
      </c>
      <c r="G41" s="21">
        <v>23</v>
      </c>
      <c r="H41" s="26" t="s">
        <v>66</v>
      </c>
      <c r="I41" s="123">
        <f t="shared" ca="1" si="7"/>
        <v>0.45294912030034018</v>
      </c>
      <c r="K41" s="18"/>
      <c r="L41" s="11"/>
      <c r="M41" s="11"/>
      <c r="N41" s="11"/>
      <c r="O41" s="11"/>
    </row>
    <row r="42" spans="1:28" ht="15.75">
      <c r="C42" s="29">
        <v>6</v>
      </c>
      <c r="D42" s="30" t="s">
        <v>61</v>
      </c>
      <c r="E42" s="31" t="s">
        <v>158</v>
      </c>
      <c r="G42" s="21">
        <v>24</v>
      </c>
      <c r="H42" s="26" t="s">
        <v>68</v>
      </c>
      <c r="I42" s="123">
        <f t="shared" ca="1" si="7"/>
        <v>0.12474348436137872</v>
      </c>
      <c r="K42" s="18"/>
      <c r="L42" s="11"/>
      <c r="M42" s="11"/>
      <c r="N42" s="11"/>
      <c r="O42" s="11"/>
    </row>
    <row r="43" spans="1:28" ht="15.75">
      <c r="C43" s="29">
        <v>7</v>
      </c>
      <c r="D43" s="30" t="s">
        <v>62</v>
      </c>
      <c r="E43" s="31" t="s">
        <v>159</v>
      </c>
      <c r="G43" s="21">
        <v>31</v>
      </c>
      <c r="H43" s="124" t="s">
        <v>57</v>
      </c>
      <c r="I43" s="123">
        <f t="shared" ca="1" si="7"/>
        <v>0.16475948894883152</v>
      </c>
      <c r="K43" s="18"/>
      <c r="L43" s="11"/>
      <c r="M43" s="11"/>
      <c r="N43" s="11"/>
      <c r="O43" s="11"/>
    </row>
    <row r="44" spans="1:28" ht="15.75">
      <c r="C44" s="29">
        <v>8</v>
      </c>
      <c r="D44" s="30" t="s">
        <v>63</v>
      </c>
      <c r="E44" s="31" t="s">
        <v>160</v>
      </c>
      <c r="G44" s="21">
        <v>32</v>
      </c>
      <c r="H44" s="26" t="s">
        <v>61</v>
      </c>
      <c r="I44" s="123">
        <f t="shared" ca="1" si="7"/>
        <v>0.68485847002879019</v>
      </c>
      <c r="K44" s="18"/>
      <c r="L44" s="11"/>
      <c r="M44" s="11"/>
      <c r="N44" s="11"/>
      <c r="O44" s="11"/>
    </row>
    <row r="45" spans="1:28" ht="15.75">
      <c r="C45" s="29">
        <v>9</v>
      </c>
      <c r="D45" s="30" t="s">
        <v>64</v>
      </c>
      <c r="E45" s="31" t="s">
        <v>161</v>
      </c>
      <c r="G45" s="21">
        <v>33</v>
      </c>
      <c r="H45" s="26" t="s">
        <v>59</v>
      </c>
      <c r="I45" s="123">
        <f t="shared" ca="1" si="7"/>
        <v>0.44892256681860987</v>
      </c>
      <c r="K45" s="18"/>
      <c r="L45" s="11"/>
      <c r="M45" s="11"/>
      <c r="N45" s="11"/>
      <c r="O45" s="11"/>
    </row>
    <row r="46" spans="1:28" ht="15.75">
      <c r="A46" s="2"/>
      <c r="B46" s="2"/>
      <c r="C46" s="29">
        <v>10</v>
      </c>
      <c r="D46" s="30" t="s">
        <v>65</v>
      </c>
      <c r="E46" s="31" t="s">
        <v>162</v>
      </c>
      <c r="G46" s="21">
        <v>34</v>
      </c>
      <c r="H46" s="26" t="s">
        <v>71</v>
      </c>
      <c r="I46" s="123">
        <f t="shared" ca="1" si="7"/>
        <v>2.0598609446269123E-2</v>
      </c>
      <c r="K46" s="18"/>
      <c r="L46" s="11"/>
      <c r="M46" s="11"/>
      <c r="N46" s="11"/>
      <c r="O46" s="11"/>
    </row>
    <row r="47" spans="1:28" ht="15.75">
      <c r="C47" s="29">
        <v>11</v>
      </c>
      <c r="D47" s="30" t="s">
        <v>66</v>
      </c>
      <c r="E47" s="31" t="s">
        <v>163</v>
      </c>
      <c r="G47" s="21">
        <v>41</v>
      </c>
      <c r="H47" s="26" t="s">
        <v>67</v>
      </c>
      <c r="I47" s="123">
        <f t="shared" ca="1" si="7"/>
        <v>0.15738929235563626</v>
      </c>
      <c r="K47" s="18"/>
      <c r="L47" s="11"/>
      <c r="M47" s="11"/>
      <c r="N47" s="11"/>
      <c r="O47" s="11"/>
    </row>
    <row r="48" spans="1:28" ht="15.75">
      <c r="C48" s="29">
        <v>12</v>
      </c>
      <c r="D48" s="30" t="s">
        <v>67</v>
      </c>
      <c r="E48" s="31" t="s">
        <v>164</v>
      </c>
      <c r="G48" s="21">
        <v>42</v>
      </c>
      <c r="H48" s="26" t="s">
        <v>69</v>
      </c>
      <c r="I48" s="123">
        <f t="shared" ca="1" si="7"/>
        <v>0.19563711488016156</v>
      </c>
      <c r="K48" s="18"/>
      <c r="L48" s="11"/>
      <c r="M48" s="11"/>
      <c r="N48" s="11"/>
      <c r="O48" s="11"/>
    </row>
    <row r="49" spans="1:15" ht="15.75">
      <c r="C49" s="29">
        <v>13</v>
      </c>
      <c r="D49" s="30" t="s">
        <v>68</v>
      </c>
      <c r="E49" s="31" t="s">
        <v>165</v>
      </c>
      <c r="G49" s="21">
        <v>43</v>
      </c>
      <c r="H49" s="124" t="s">
        <v>65</v>
      </c>
      <c r="I49" s="123">
        <f t="shared" ca="1" si="7"/>
        <v>0.20140785782929072</v>
      </c>
      <c r="K49" s="18"/>
      <c r="L49" s="11"/>
      <c r="M49" s="11"/>
      <c r="N49" s="11"/>
      <c r="O49" s="11"/>
    </row>
    <row r="50" spans="1:15" ht="15.75">
      <c r="C50" s="29">
        <v>14</v>
      </c>
      <c r="D50" s="30" t="s">
        <v>69</v>
      </c>
      <c r="E50" s="31" t="s">
        <v>166</v>
      </c>
      <c r="G50" s="21">
        <v>44</v>
      </c>
      <c r="H50" s="39" t="s">
        <v>70</v>
      </c>
      <c r="I50" s="123">
        <f t="shared" ca="1" si="7"/>
        <v>0.22493691459681908</v>
      </c>
      <c r="K50" s="18"/>
      <c r="L50" s="11"/>
      <c r="M50" s="11"/>
      <c r="N50" s="11"/>
      <c r="O50" s="11"/>
    </row>
    <row r="51" spans="1:15">
      <c r="C51" s="29">
        <v>15</v>
      </c>
      <c r="D51" s="30" t="s">
        <v>70</v>
      </c>
      <c r="E51" s="31" t="s">
        <v>167</v>
      </c>
      <c r="K51" s="8"/>
      <c r="L51" s="11"/>
      <c r="M51" s="11"/>
      <c r="N51" s="11"/>
      <c r="O51" s="11"/>
    </row>
    <row r="52" spans="1:15">
      <c r="C52" s="29">
        <v>16</v>
      </c>
      <c r="D52" s="30" t="s">
        <v>71</v>
      </c>
      <c r="E52" s="31" t="s">
        <v>168</v>
      </c>
      <c r="G52" s="2" t="s">
        <v>3</v>
      </c>
      <c r="H52" s="27" t="s">
        <v>130</v>
      </c>
      <c r="I52" s="28" t="s">
        <v>149</v>
      </c>
      <c r="K52" s="18"/>
      <c r="L52" s="11"/>
      <c r="M52" s="11"/>
      <c r="N52" s="11"/>
      <c r="O52" s="11"/>
    </row>
    <row r="53" spans="1:15" ht="15.75">
      <c r="C53" s="29">
        <v>17</v>
      </c>
      <c r="D53" s="32"/>
      <c r="E53" s="31" t="s">
        <v>169</v>
      </c>
      <c r="G53" s="21">
        <v>11</v>
      </c>
      <c r="H53" s="125" t="s">
        <v>159</v>
      </c>
      <c r="I53" s="126">
        <f t="shared" ref="I53:I84" ca="1" si="8">RAND()</f>
        <v>0.82990991435190198</v>
      </c>
      <c r="K53" s="18"/>
      <c r="L53" s="11"/>
      <c r="M53" s="11"/>
      <c r="N53" s="11"/>
      <c r="O53" s="11"/>
    </row>
    <row r="54" spans="1:15" ht="15.75">
      <c r="A54" s="2"/>
      <c r="B54" s="2"/>
      <c r="C54" s="29">
        <v>18</v>
      </c>
      <c r="D54" s="32"/>
      <c r="E54" s="31" t="s">
        <v>170</v>
      </c>
      <c r="G54" s="21">
        <v>12</v>
      </c>
      <c r="H54" s="125" t="s">
        <v>165</v>
      </c>
      <c r="I54" s="125">
        <f t="shared" ca="1" si="8"/>
        <v>0.86149839556030239</v>
      </c>
      <c r="J54" s="2"/>
      <c r="K54" s="18"/>
      <c r="L54" s="11"/>
      <c r="M54" s="11"/>
      <c r="N54" s="11"/>
      <c r="O54" s="11"/>
    </row>
    <row r="55" spans="1:15" ht="15.75">
      <c r="C55" s="29">
        <v>19</v>
      </c>
      <c r="D55" s="32"/>
      <c r="E55" s="31" t="s">
        <v>171</v>
      </c>
      <c r="G55" s="21">
        <v>13</v>
      </c>
      <c r="H55" s="125" t="s">
        <v>162</v>
      </c>
      <c r="I55" s="125">
        <f t="shared" ca="1" si="8"/>
        <v>0.64780921997992247</v>
      </c>
      <c r="K55" s="18"/>
      <c r="L55" s="11"/>
      <c r="M55" s="11"/>
      <c r="N55" s="11"/>
      <c r="O55" s="11"/>
    </row>
    <row r="56" spans="1:15" ht="15.75">
      <c r="C56" s="29">
        <v>20</v>
      </c>
      <c r="D56" s="32"/>
      <c r="E56" s="31" t="s">
        <v>172</v>
      </c>
      <c r="G56" s="21">
        <v>14</v>
      </c>
      <c r="H56" s="125" t="s">
        <v>173</v>
      </c>
      <c r="I56" s="125">
        <f t="shared" ca="1" si="8"/>
        <v>0.41098742414388501</v>
      </c>
      <c r="K56" s="18"/>
      <c r="L56" s="11"/>
      <c r="M56" s="11"/>
      <c r="N56" s="11"/>
      <c r="O56" s="11"/>
    </row>
    <row r="57" spans="1:15" ht="15.75">
      <c r="C57" s="29">
        <v>21</v>
      </c>
      <c r="D57" s="32"/>
      <c r="E57" s="31" t="s">
        <v>173</v>
      </c>
      <c r="G57" s="21">
        <v>21</v>
      </c>
      <c r="H57" s="125" t="s">
        <v>167</v>
      </c>
      <c r="I57" s="125">
        <f t="shared" ca="1" si="8"/>
        <v>0.90908985715299251</v>
      </c>
      <c r="K57" s="18"/>
      <c r="L57" s="11"/>
      <c r="M57" s="11"/>
      <c r="N57" s="11"/>
      <c r="O57" s="11"/>
    </row>
    <row r="58" spans="1:15" ht="15.75">
      <c r="C58" s="29">
        <v>22</v>
      </c>
      <c r="D58" s="32"/>
      <c r="E58" s="31" t="s">
        <v>174</v>
      </c>
      <c r="G58" s="21">
        <v>22</v>
      </c>
      <c r="H58" s="125" t="s">
        <v>163</v>
      </c>
      <c r="I58" s="125">
        <f t="shared" ca="1" si="8"/>
        <v>0.22458520045114683</v>
      </c>
      <c r="K58" s="18"/>
      <c r="L58" s="11"/>
      <c r="M58" s="11"/>
      <c r="N58" s="11"/>
      <c r="O58" s="11"/>
    </row>
    <row r="59" spans="1:15" ht="15.75">
      <c r="C59" s="29">
        <v>23</v>
      </c>
      <c r="D59" s="32"/>
      <c r="E59" s="31" t="s">
        <v>175</v>
      </c>
      <c r="G59" s="21">
        <v>23</v>
      </c>
      <c r="H59" s="125" t="s">
        <v>181</v>
      </c>
      <c r="I59" s="125">
        <f t="shared" ca="1" si="8"/>
        <v>0.63941447128979712</v>
      </c>
      <c r="K59" s="18"/>
      <c r="L59" s="11"/>
      <c r="M59" s="11"/>
      <c r="N59" s="11"/>
      <c r="O59" s="11"/>
    </row>
    <row r="60" spans="1:15" ht="15.75">
      <c r="C60" s="29">
        <v>24</v>
      </c>
      <c r="D60" s="32"/>
      <c r="E60" s="31" t="s">
        <v>176</v>
      </c>
      <c r="G60" s="21">
        <v>24</v>
      </c>
      <c r="H60" s="125" t="s">
        <v>170</v>
      </c>
      <c r="I60" s="125">
        <f t="shared" ca="1" si="8"/>
        <v>0.28331711467260456</v>
      </c>
      <c r="K60" s="18"/>
      <c r="L60" s="7"/>
      <c r="M60" s="7"/>
      <c r="N60" s="7"/>
      <c r="O60" s="7"/>
    </row>
    <row r="61" spans="1:15" ht="15.75">
      <c r="C61" s="29">
        <v>25</v>
      </c>
      <c r="D61" s="32"/>
      <c r="E61" s="31" t="s">
        <v>177</v>
      </c>
      <c r="G61" s="21">
        <v>31</v>
      </c>
      <c r="H61" s="125" t="s">
        <v>182</v>
      </c>
      <c r="I61" s="125">
        <f t="shared" ca="1" si="8"/>
        <v>4.3842123903722108E-2</v>
      </c>
      <c r="K61" s="18"/>
    </row>
    <row r="62" spans="1:15" ht="15.75">
      <c r="C62" s="29">
        <v>26</v>
      </c>
      <c r="D62" s="32"/>
      <c r="E62" s="31" t="s">
        <v>178</v>
      </c>
      <c r="G62" s="21">
        <v>32</v>
      </c>
      <c r="H62" s="125" t="s">
        <v>164</v>
      </c>
      <c r="I62" s="125">
        <f t="shared" ca="1" si="8"/>
        <v>0.38231461192778005</v>
      </c>
      <c r="K62" s="7"/>
    </row>
    <row r="63" spans="1:15" ht="15.75">
      <c r="C63" s="29">
        <v>27</v>
      </c>
      <c r="D63" s="32"/>
      <c r="E63" s="31" t="s">
        <v>179</v>
      </c>
      <c r="G63" s="21">
        <v>33</v>
      </c>
      <c r="H63" s="125" t="s">
        <v>174</v>
      </c>
      <c r="I63" s="125">
        <f t="shared" ca="1" si="8"/>
        <v>0.79008561341021311</v>
      </c>
    </row>
    <row r="64" spans="1:15" ht="15.75">
      <c r="C64" s="29">
        <v>28</v>
      </c>
      <c r="D64" s="32"/>
      <c r="E64" s="31" t="s">
        <v>180</v>
      </c>
      <c r="G64" s="21">
        <v>34</v>
      </c>
      <c r="H64" s="125" t="s">
        <v>166</v>
      </c>
      <c r="I64" s="125">
        <f t="shared" ca="1" si="8"/>
        <v>0.79638955700364267</v>
      </c>
    </row>
    <row r="65" spans="3:9" ht="15.75">
      <c r="C65" s="29">
        <v>29</v>
      </c>
      <c r="D65" s="32"/>
      <c r="E65" s="31" t="s">
        <v>181</v>
      </c>
      <c r="G65" s="21">
        <v>41</v>
      </c>
      <c r="H65" s="125" t="s">
        <v>154</v>
      </c>
      <c r="I65" s="125">
        <f t="shared" ca="1" si="8"/>
        <v>0.6447186470601336</v>
      </c>
    </row>
    <row r="66" spans="3:9" ht="15.75">
      <c r="C66" s="29">
        <v>30</v>
      </c>
      <c r="D66" s="32"/>
      <c r="E66" s="31" t="s">
        <v>182</v>
      </c>
      <c r="G66" s="21">
        <v>42</v>
      </c>
      <c r="H66" s="125" t="s">
        <v>184</v>
      </c>
      <c r="I66" s="125">
        <f t="shared" ca="1" si="8"/>
        <v>0.5551286195395293</v>
      </c>
    </row>
    <row r="67" spans="3:9" ht="15.75">
      <c r="C67" s="29">
        <v>31</v>
      </c>
      <c r="D67" s="32"/>
      <c r="E67" s="31" t="s">
        <v>183</v>
      </c>
      <c r="G67" s="21">
        <v>43</v>
      </c>
      <c r="H67" s="125" t="s">
        <v>179</v>
      </c>
      <c r="I67" s="125">
        <f t="shared" ca="1" si="8"/>
        <v>0.27312036397989792</v>
      </c>
    </row>
    <row r="68" spans="3:9" ht="15.75">
      <c r="C68" s="33">
        <v>32</v>
      </c>
      <c r="D68" s="34"/>
      <c r="E68" s="35" t="s">
        <v>184</v>
      </c>
      <c r="G68" s="21">
        <v>44</v>
      </c>
      <c r="H68" s="125" t="s">
        <v>183</v>
      </c>
      <c r="I68" s="125">
        <f t="shared" ca="1" si="8"/>
        <v>0.74129373866627823</v>
      </c>
    </row>
    <row r="69" spans="3:9" ht="15.75">
      <c r="H69" s="125" t="s">
        <v>171</v>
      </c>
      <c r="I69" s="125">
        <f t="shared" ca="1" si="8"/>
        <v>0.42433266172639983</v>
      </c>
    </row>
    <row r="70" spans="3:9" ht="15.75">
      <c r="H70" s="125" t="s">
        <v>169</v>
      </c>
      <c r="I70" s="125">
        <f t="shared" ca="1" si="8"/>
        <v>0.48817540206210441</v>
      </c>
    </row>
    <row r="71" spans="3:9" ht="15.75">
      <c r="H71" s="125" t="s">
        <v>160</v>
      </c>
      <c r="I71" s="125">
        <f t="shared" ca="1" si="8"/>
        <v>0.44320415804111679</v>
      </c>
    </row>
    <row r="72" spans="3:9" ht="15.75">
      <c r="H72" s="125" t="s">
        <v>158</v>
      </c>
      <c r="I72" s="125">
        <f t="shared" ca="1" si="8"/>
        <v>0.5076062973085943</v>
      </c>
    </row>
    <row r="73" spans="3:9" ht="15.75">
      <c r="H73" s="125" t="s">
        <v>178</v>
      </c>
      <c r="I73" s="125">
        <f t="shared" ca="1" si="8"/>
        <v>0.56221157381013276</v>
      </c>
    </row>
    <row r="74" spans="3:9" ht="15.75">
      <c r="H74" s="125" t="s">
        <v>157</v>
      </c>
      <c r="I74" s="125">
        <f t="shared" ca="1" si="8"/>
        <v>0.72793654440550826</v>
      </c>
    </row>
    <row r="75" spans="3:9" ht="15.75">
      <c r="H75" s="125" t="s">
        <v>175</v>
      </c>
      <c r="I75" s="125">
        <f t="shared" ca="1" si="8"/>
        <v>0.22149503824525929</v>
      </c>
    </row>
    <row r="76" spans="3:9" ht="15.75">
      <c r="H76" s="125" t="s">
        <v>153</v>
      </c>
      <c r="I76" s="125">
        <f t="shared" ca="1" si="8"/>
        <v>2.4577929935372556E-2</v>
      </c>
    </row>
    <row r="77" spans="3:9" ht="15.75">
      <c r="H77" s="125" t="s">
        <v>161</v>
      </c>
      <c r="I77" s="125">
        <f t="shared" ca="1" si="8"/>
        <v>0.2549358383789142</v>
      </c>
    </row>
    <row r="78" spans="3:9" ht="15.75">
      <c r="H78" s="125" t="s">
        <v>172</v>
      </c>
      <c r="I78" s="125">
        <f t="shared" ca="1" si="8"/>
        <v>0.28059351459153858</v>
      </c>
    </row>
    <row r="79" spans="3:9" ht="15.75">
      <c r="H79" s="125" t="s">
        <v>156</v>
      </c>
      <c r="I79" s="125">
        <f t="shared" ca="1" si="8"/>
        <v>0.97730791260728256</v>
      </c>
    </row>
    <row r="80" spans="3:9" ht="15.75">
      <c r="H80" s="125" t="s">
        <v>177</v>
      </c>
      <c r="I80" s="125">
        <f t="shared" ca="1" si="8"/>
        <v>0.46543585253603226</v>
      </c>
    </row>
    <row r="81" spans="8:9" ht="15.75">
      <c r="H81" s="125" t="s">
        <v>180</v>
      </c>
      <c r="I81" s="125">
        <f t="shared" ca="1" si="8"/>
        <v>0.24449830741698786</v>
      </c>
    </row>
    <row r="82" spans="8:9" ht="15.75">
      <c r="H82" s="125" t="s">
        <v>155</v>
      </c>
      <c r="I82" s="125">
        <f t="shared" ca="1" si="8"/>
        <v>0.98433238589540939</v>
      </c>
    </row>
    <row r="83" spans="8:9" ht="15.75">
      <c r="H83" s="125" t="s">
        <v>168</v>
      </c>
      <c r="I83" s="123">
        <f t="shared" ca="1" si="8"/>
        <v>0.12456277947315975</v>
      </c>
    </row>
    <row r="84" spans="8:9" ht="15.75">
      <c r="H84" s="123" t="s">
        <v>176</v>
      </c>
      <c r="I84" s="123">
        <f t="shared" ca="1" si="8"/>
        <v>0.99002679731097698</v>
      </c>
    </row>
  </sheetData>
  <sheetProtection selectLockedCells="1" sort="0" autoFilter="0"/>
  <sortState xmlns:xlrd2="http://schemas.microsoft.com/office/spreadsheetml/2017/richdata2" ref="AJ5:AS8">
    <sortCondition ref="AJ5:AJ8"/>
    <sortCondition descending="1" ref="AM5:AM8"/>
    <sortCondition descending="1" ref="AS5:AS8"/>
    <sortCondition descending="1" ref="AQ5:AQ8"/>
  </sortState>
  <mergeCells count="30">
    <mergeCell ref="AJ2:AS2"/>
    <mergeCell ref="A25:K25"/>
    <mergeCell ref="A26:K26"/>
    <mergeCell ref="Y26:AH26"/>
    <mergeCell ref="A27:K27"/>
    <mergeCell ref="A31:K31"/>
    <mergeCell ref="A24:K24"/>
    <mergeCell ref="A14:K14"/>
    <mergeCell ref="A15:K15"/>
    <mergeCell ref="A16:K16"/>
    <mergeCell ref="A17:K17"/>
    <mergeCell ref="A18:K18"/>
    <mergeCell ref="A19:K19"/>
    <mergeCell ref="A20:K20"/>
    <mergeCell ref="A21:K21"/>
    <mergeCell ref="A22:K22"/>
    <mergeCell ref="A23:K23"/>
    <mergeCell ref="Y18:AH18"/>
    <mergeCell ref="A9:K9"/>
    <mergeCell ref="A10:K10"/>
    <mergeCell ref="Y10:AH10"/>
    <mergeCell ref="A11:K11"/>
    <mergeCell ref="A12:K12"/>
    <mergeCell ref="A13:K13"/>
    <mergeCell ref="A7:K7"/>
    <mergeCell ref="A2:K2"/>
    <mergeCell ref="Y2:AH2"/>
    <mergeCell ref="A3:K3"/>
    <mergeCell ref="A5:K5"/>
    <mergeCell ref="A6:K6"/>
  </mergeCells>
  <phoneticPr fontId="8" type="noConversion"/>
  <pageMargins left="0.7" right="0.7" top="0.75" bottom="0.75" header="0.3" footer="0.3"/>
  <pageSetup paperSize="9" orientation="landscape" horizontalDpi="0" verticalDpi="0" r:id="rId1"/>
  <ignoredErrors>
    <ignoredError sqref="R14 R30" formula="1"/>
    <ignoredError sqref="Y6:Y8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joueurs">
                <anchor moveWithCells="1" sizeWithCells="1">
                  <from>
                    <xdr:col>9</xdr:col>
                    <xdr:colOff>257175</xdr:colOff>
                    <xdr:row>39</xdr:row>
                    <xdr:rowOff>38100</xdr:rowOff>
                  </from>
                  <to>
                    <xdr:col>10</xdr:col>
                    <xdr:colOff>1266825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irageequipes">
                <anchor moveWithCells="1" sizeWithCells="1">
                  <from>
                    <xdr:col>9</xdr:col>
                    <xdr:colOff>285750</xdr:colOff>
                    <xdr:row>63</xdr:row>
                    <xdr:rowOff>0</xdr:rowOff>
                  </from>
                  <to>
                    <xdr:col>10</xdr:col>
                    <xdr:colOff>1266825</xdr:colOff>
                    <xdr:row>65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J82"/>
  <sheetViews>
    <sheetView showGridLines="0" zoomScale="60" zoomScaleNormal="60" workbookViewId="0">
      <selection activeCell="L25" sqref="L25"/>
    </sheetView>
  </sheetViews>
  <sheetFormatPr baseColWidth="10" defaultRowHeight="15"/>
  <cols>
    <col min="1" max="1" width="5.7109375" bestFit="1" customWidth="1"/>
    <col min="2" max="2" width="16.85546875" bestFit="1" customWidth="1"/>
    <col min="4" max="4" width="12.7109375" bestFit="1" customWidth="1"/>
    <col min="5" max="5" width="5.7109375" customWidth="1"/>
    <col min="6" max="6" width="17.5703125" customWidth="1"/>
    <col min="7" max="7" width="16.5703125" customWidth="1"/>
    <col min="8" max="8" width="17.140625" customWidth="1"/>
    <col min="9" max="9" width="4.5703125" customWidth="1"/>
    <col min="10" max="10" width="15" customWidth="1"/>
    <col min="11" max="11" width="9.7109375" customWidth="1"/>
    <col min="12" max="12" width="12.5703125" customWidth="1"/>
    <col min="13" max="13" width="5.7109375" customWidth="1"/>
    <col min="14" max="14" width="15.42578125" bestFit="1" customWidth="1"/>
    <col min="15" max="15" width="4.5703125" bestFit="1" customWidth="1"/>
    <col min="16" max="16" width="15" customWidth="1"/>
    <col min="17" max="17" width="4.5703125" bestFit="1" customWidth="1"/>
    <col min="20" max="20" width="5" bestFit="1" customWidth="1"/>
    <col min="21" max="21" width="20" customWidth="1"/>
    <col min="27" max="27" width="13.7109375" bestFit="1" customWidth="1"/>
    <col min="32" max="35" width="0" hidden="1" customWidth="1"/>
  </cols>
  <sheetData>
    <row r="1" spans="1:36">
      <c r="A1" s="164" t="s">
        <v>26</v>
      </c>
      <c r="B1" s="164"/>
      <c r="C1" s="164"/>
      <c r="D1" s="164"/>
      <c r="E1" s="164"/>
      <c r="F1" s="164"/>
      <c r="G1" s="164"/>
      <c r="H1" s="164"/>
      <c r="I1" s="164"/>
      <c r="J1" s="164"/>
      <c r="K1" s="1"/>
      <c r="L1" s="163" t="s">
        <v>27</v>
      </c>
      <c r="M1" s="163"/>
      <c r="N1" s="163"/>
      <c r="O1" s="163"/>
      <c r="P1" s="163"/>
      <c r="Q1" s="163"/>
      <c r="R1" s="163"/>
      <c r="S1" s="163"/>
      <c r="T1" s="163"/>
      <c r="U1" s="163"/>
    </row>
    <row r="2" spans="1:36">
      <c r="A2" s="65"/>
      <c r="B2" s="65"/>
      <c r="C2" s="65"/>
      <c r="D2" s="65"/>
      <c r="E2" s="65"/>
      <c r="F2" s="65"/>
      <c r="G2" s="65"/>
      <c r="H2" s="65"/>
      <c r="I2" s="65"/>
      <c r="J2" s="65"/>
      <c r="L2" s="80"/>
      <c r="M2" s="80"/>
      <c r="N2" s="80"/>
      <c r="O2" s="80"/>
      <c r="P2" s="80"/>
      <c r="Q2" s="80"/>
      <c r="R2" s="80"/>
      <c r="S2" s="80"/>
      <c r="T2" s="80"/>
      <c r="U2" s="80"/>
      <c r="Z2" s="9"/>
      <c r="AA2" s="20" t="s">
        <v>15</v>
      </c>
      <c r="AB2" s="20" t="s">
        <v>16</v>
      </c>
      <c r="AC2" s="20" t="s">
        <v>54</v>
      </c>
      <c r="AD2" s="20" t="s">
        <v>16</v>
      </c>
      <c r="AE2" s="20" t="s">
        <v>17</v>
      </c>
      <c r="AF2" s="3" t="s">
        <v>99</v>
      </c>
      <c r="AG2" s="3" t="s">
        <v>99</v>
      </c>
      <c r="AH2" s="3" t="s">
        <v>100</v>
      </c>
      <c r="AI2" s="12" t="s">
        <v>101</v>
      </c>
      <c r="AJ2" s="15"/>
    </row>
    <row r="3" spans="1:36">
      <c r="A3" s="165" t="s">
        <v>44</v>
      </c>
      <c r="B3" s="165"/>
      <c r="C3" s="66"/>
      <c r="D3" s="66"/>
      <c r="E3" s="165" t="s">
        <v>25</v>
      </c>
      <c r="F3" s="165"/>
      <c r="G3" s="165" t="s">
        <v>24</v>
      </c>
      <c r="H3" s="165"/>
      <c r="I3" s="165" t="s">
        <v>23</v>
      </c>
      <c r="J3" s="165"/>
      <c r="L3" s="163" t="s">
        <v>23</v>
      </c>
      <c r="M3" s="163"/>
      <c r="N3" s="163" t="s">
        <v>24</v>
      </c>
      <c r="O3" s="163"/>
      <c r="P3" s="163" t="s">
        <v>25</v>
      </c>
      <c r="Q3" s="163"/>
      <c r="R3" s="81"/>
      <c r="S3" s="81"/>
      <c r="T3" s="163" t="s">
        <v>44</v>
      </c>
      <c r="U3" s="163"/>
      <c r="Z3" s="90" t="s">
        <v>102</v>
      </c>
      <c r="AA3" s="90" t="str">
        <f>L6</f>
        <v>Saints</v>
      </c>
      <c r="AB3" s="90">
        <v>0</v>
      </c>
      <c r="AC3" s="90" t="s">
        <v>54</v>
      </c>
      <c r="AD3" s="90">
        <v>0</v>
      </c>
      <c r="AE3" s="90" t="str">
        <f>L8</f>
        <v>Union Magdalena</v>
      </c>
      <c r="AF3" s="16" t="str">
        <f>IF($AB3=$AD3,$AA3,"")</f>
        <v>Saints</v>
      </c>
      <c r="AG3" s="16" t="str">
        <f>IF($AB3=$AD3,$AE3,"")</f>
        <v>Union Magdalena</v>
      </c>
      <c r="AH3" s="14" t="b">
        <f>IF($AF3="",IF($AB3&lt;$AD3,$AE3,$AA3))</f>
        <v>0</v>
      </c>
      <c r="AI3" s="14" t="b">
        <f>IF($AF3="",IF($AB3&lt;$AD3,$AA3,$AE3))</f>
        <v>0</v>
      </c>
      <c r="AJ3" s="14"/>
    </row>
    <row r="4" spans="1:36">
      <c r="A4" s="66"/>
      <c r="B4" s="66"/>
      <c r="C4" s="66"/>
      <c r="D4" s="66"/>
      <c r="E4" s="66"/>
      <c r="F4" s="66"/>
      <c r="G4" s="66"/>
      <c r="H4" s="66"/>
      <c r="I4" s="66"/>
      <c r="J4" s="66"/>
      <c r="L4" s="81"/>
      <c r="M4" s="81"/>
      <c r="N4" s="81"/>
      <c r="O4" s="82"/>
      <c r="P4" s="81"/>
      <c r="Q4" s="81"/>
      <c r="R4" s="81"/>
      <c r="S4" s="81"/>
      <c r="T4" s="81"/>
      <c r="U4" s="81"/>
      <c r="Z4" s="90" t="s">
        <v>103</v>
      </c>
      <c r="AA4" s="90" t="str">
        <f>L10</f>
        <v>Antofagas</v>
      </c>
      <c r="AB4" s="90">
        <v>0</v>
      </c>
      <c r="AC4" s="90" t="s">
        <v>54</v>
      </c>
      <c r="AD4" s="90">
        <v>0</v>
      </c>
      <c r="AE4" s="90" t="str">
        <f>L12</f>
        <v>Merida</v>
      </c>
      <c r="AF4" s="16" t="str">
        <f t="shared" ref="AF4:AF26" si="0">IF($AB4=$AD4,$AA4,"")</f>
        <v>Antofagas</v>
      </c>
      <c r="AG4" s="16" t="str">
        <f t="shared" ref="AG4:AG26" si="1">IF($AB4=$AD4,$AE4,"")</f>
        <v>Merida</v>
      </c>
      <c r="AH4" s="14" t="b">
        <f t="shared" ref="AH4:AH26" si="2">IF($AF4="",IF($AB4&lt;$AD4,$AE4,$AA4))</f>
        <v>0</v>
      </c>
      <c r="AI4" s="14" t="b">
        <f t="shared" ref="AI4:AI26" si="3">IF($AF4="",IF($AB4&lt;$AD4,$AA4,$AE4))</f>
        <v>0</v>
      </c>
      <c r="AJ4" s="14"/>
    </row>
    <row r="5" spans="1:36">
      <c r="A5" s="66"/>
      <c r="B5" s="66"/>
      <c r="C5" s="66"/>
      <c r="D5" s="66"/>
      <c r="E5" s="66"/>
      <c r="F5" s="66"/>
      <c r="G5" s="66"/>
      <c r="H5" s="66"/>
      <c r="I5" s="66"/>
      <c r="J5" s="66"/>
      <c r="L5" s="81"/>
      <c r="M5" s="81"/>
      <c r="N5" s="81"/>
      <c r="O5" s="81"/>
      <c r="P5" s="81"/>
      <c r="Q5" s="81"/>
      <c r="R5" s="81"/>
      <c r="S5" s="81"/>
      <c r="T5" s="81"/>
      <c r="U5" s="81"/>
      <c r="Z5" s="90" t="s">
        <v>104</v>
      </c>
      <c r="AA5" s="90" t="str">
        <f>L14</f>
        <v>Newell's</v>
      </c>
      <c r="AB5" s="90">
        <v>0</v>
      </c>
      <c r="AC5" s="90" t="s">
        <v>54</v>
      </c>
      <c r="AD5" s="90">
        <v>0</v>
      </c>
      <c r="AE5" s="90" t="str">
        <f>L16</f>
        <v>Huila</v>
      </c>
      <c r="AF5" s="16" t="str">
        <f t="shared" si="0"/>
        <v>Newell's</v>
      </c>
      <c r="AG5" s="16" t="str">
        <f t="shared" si="1"/>
        <v>Huila</v>
      </c>
      <c r="AH5" s="14" t="b">
        <f t="shared" si="2"/>
        <v>0</v>
      </c>
      <c r="AI5" s="14" t="b">
        <f t="shared" si="3"/>
        <v>0</v>
      </c>
      <c r="AJ5" s="14"/>
    </row>
    <row r="6" spans="1:36">
      <c r="A6" s="66"/>
      <c r="B6" s="66"/>
      <c r="C6" s="66"/>
      <c r="D6" s="66"/>
      <c r="E6" s="66"/>
      <c r="F6" s="66"/>
      <c r="G6" s="66"/>
      <c r="H6" s="66"/>
      <c r="I6" s="66">
        <f>AB15</f>
        <v>1</v>
      </c>
      <c r="J6" s="66" t="str">
        <f>'Fiche Réglement + Poules XJ'!AA7</f>
        <v>Avai</v>
      </c>
      <c r="L6" s="81" t="str">
        <f>'Fiche Réglement + Poules XJ'!AA5</f>
        <v>Saints</v>
      </c>
      <c r="M6" s="81">
        <f>AB3</f>
        <v>0</v>
      </c>
      <c r="N6" s="81"/>
      <c r="O6" s="81"/>
      <c r="P6" s="81"/>
      <c r="Q6" s="81"/>
      <c r="R6" s="81"/>
      <c r="S6" s="81"/>
      <c r="T6" s="81"/>
      <c r="U6" s="81"/>
      <c r="Z6" s="90" t="s">
        <v>105</v>
      </c>
      <c r="AA6" s="90" t="str">
        <f>L18</f>
        <v>United Curico</v>
      </c>
      <c r="AB6" s="90">
        <v>0</v>
      </c>
      <c r="AC6" s="90" t="s">
        <v>54</v>
      </c>
      <c r="AD6" s="90">
        <v>0</v>
      </c>
      <c r="AE6" s="90" t="str">
        <f>L20</f>
        <v>La Liberté</v>
      </c>
      <c r="AF6" s="16" t="str">
        <f t="shared" si="0"/>
        <v>United Curico</v>
      </c>
      <c r="AG6" s="16" t="str">
        <f t="shared" si="1"/>
        <v>La Liberté</v>
      </c>
      <c r="AH6" s="14" t="b">
        <f t="shared" si="2"/>
        <v>0</v>
      </c>
      <c r="AI6" s="14" t="b">
        <f t="shared" si="3"/>
        <v>0</v>
      </c>
      <c r="AJ6" s="14"/>
    </row>
    <row r="7" spans="1:36">
      <c r="A7" s="66"/>
      <c r="B7" s="66"/>
      <c r="C7" s="66"/>
      <c r="D7" s="66"/>
      <c r="E7" s="66"/>
      <c r="F7" s="66"/>
      <c r="G7" s="66">
        <f>AB19</f>
        <v>1</v>
      </c>
      <c r="H7" s="66" t="str">
        <f>AH15</f>
        <v>Avai</v>
      </c>
      <c r="I7" s="67">
        <v>13</v>
      </c>
      <c r="J7" s="68"/>
      <c r="L7" s="83"/>
      <c r="M7" s="84">
        <v>1</v>
      </c>
      <c r="N7" s="81" t="b">
        <f>AH3</f>
        <v>0</v>
      </c>
      <c r="O7" s="81">
        <f>AB7</f>
        <v>0</v>
      </c>
      <c r="P7" s="81"/>
      <c r="Q7" s="81"/>
      <c r="R7" s="81"/>
      <c r="S7" s="81"/>
      <c r="T7" s="81"/>
      <c r="U7" s="81"/>
      <c r="Z7" s="90" t="s">
        <v>106</v>
      </c>
      <c r="AA7" s="90" t="b">
        <f>N7</f>
        <v>0</v>
      </c>
      <c r="AB7" s="90">
        <v>0</v>
      </c>
      <c r="AC7" s="90" t="s">
        <v>54</v>
      </c>
      <c r="AD7" s="90">
        <v>0</v>
      </c>
      <c r="AE7" s="90" t="b">
        <f>N11</f>
        <v>0</v>
      </c>
      <c r="AF7" s="16" t="b">
        <f t="shared" si="0"/>
        <v>0</v>
      </c>
      <c r="AG7" s="16" t="b">
        <f t="shared" si="1"/>
        <v>0</v>
      </c>
      <c r="AH7" s="14" t="b">
        <f t="shared" si="2"/>
        <v>0</v>
      </c>
      <c r="AI7" s="14" t="b">
        <f t="shared" si="3"/>
        <v>0</v>
      </c>
      <c r="AJ7" s="14"/>
    </row>
    <row r="8" spans="1:36">
      <c r="A8" s="66"/>
      <c r="B8" s="66"/>
      <c r="C8" s="66"/>
      <c r="D8" s="66"/>
      <c r="E8" s="66"/>
      <c r="F8" s="66"/>
      <c r="G8" s="67">
        <v>17</v>
      </c>
      <c r="H8" s="69"/>
      <c r="I8" s="70">
        <f>AD15</f>
        <v>0</v>
      </c>
      <c r="J8" s="71" t="str">
        <f>Tableau1[[#This Row],[Equipe]]</f>
        <v>Tolima</v>
      </c>
      <c r="L8" s="85" t="str">
        <f>'Fiche Réglement + Poules XJ'!AA14</f>
        <v>Union Magdalena</v>
      </c>
      <c r="M8" s="86">
        <f>AD3</f>
        <v>0</v>
      </c>
      <c r="N8" s="87"/>
      <c r="O8" s="84">
        <v>5</v>
      </c>
      <c r="P8" s="81"/>
      <c r="Q8" s="81"/>
      <c r="R8" s="81"/>
      <c r="S8" s="81"/>
      <c r="T8" s="81"/>
      <c r="U8" s="81"/>
      <c r="Z8" s="90" t="s">
        <v>107</v>
      </c>
      <c r="AA8" s="90" t="b">
        <f>N15</f>
        <v>0</v>
      </c>
      <c r="AB8" s="90">
        <v>0</v>
      </c>
      <c r="AC8" s="90" t="s">
        <v>54</v>
      </c>
      <c r="AD8" s="90">
        <v>0</v>
      </c>
      <c r="AE8" s="90" t="b">
        <f>N19</f>
        <v>0</v>
      </c>
      <c r="AF8" s="16" t="b">
        <f t="shared" si="0"/>
        <v>0</v>
      </c>
      <c r="AG8" s="16" t="b">
        <f t="shared" si="1"/>
        <v>0</v>
      </c>
      <c r="AH8" s="14" t="b">
        <f t="shared" si="2"/>
        <v>0</v>
      </c>
      <c r="AI8" s="14" t="b">
        <f t="shared" si="3"/>
        <v>0</v>
      </c>
      <c r="AJ8" s="14"/>
    </row>
    <row r="9" spans="1:36">
      <c r="A9" s="66"/>
      <c r="B9" s="66"/>
      <c r="C9" s="66"/>
      <c r="D9" s="66"/>
      <c r="E9" s="66">
        <f>AB21</f>
        <v>1</v>
      </c>
      <c r="F9" s="66" t="str">
        <f>AH19</f>
        <v>Avai</v>
      </c>
      <c r="G9" s="72"/>
      <c r="H9" s="66"/>
      <c r="I9" s="66"/>
      <c r="J9" s="66"/>
      <c r="L9" s="81"/>
      <c r="M9" s="82"/>
      <c r="N9" s="81"/>
      <c r="O9" s="88"/>
      <c r="P9" s="81" t="b">
        <f>AH7</f>
        <v>0</v>
      </c>
      <c r="Q9" s="81">
        <f>AB9</f>
        <v>0</v>
      </c>
      <c r="R9" s="81"/>
      <c r="S9" s="81"/>
      <c r="T9" s="81"/>
      <c r="U9" s="81"/>
      <c r="Z9" s="90" t="s">
        <v>108</v>
      </c>
      <c r="AA9" s="90" t="b">
        <f>P9</f>
        <v>0</v>
      </c>
      <c r="AB9" s="90">
        <v>0</v>
      </c>
      <c r="AC9" s="90" t="s">
        <v>54</v>
      </c>
      <c r="AD9" s="90">
        <v>0</v>
      </c>
      <c r="AE9" s="90" t="b">
        <f>P17</f>
        <v>0</v>
      </c>
      <c r="AF9" s="16" t="b">
        <f t="shared" si="0"/>
        <v>0</v>
      </c>
      <c r="AG9" s="16" t="b">
        <f t="shared" si="1"/>
        <v>0</v>
      </c>
      <c r="AH9" s="14" t="b">
        <f t="shared" si="2"/>
        <v>0</v>
      </c>
      <c r="AI9" s="14" t="b">
        <f t="shared" si="3"/>
        <v>0</v>
      </c>
      <c r="AJ9" s="14"/>
    </row>
    <row r="10" spans="1:36">
      <c r="A10" s="66"/>
      <c r="B10" s="66"/>
      <c r="C10" s="66"/>
      <c r="D10" s="66"/>
      <c r="E10" s="67">
        <v>19</v>
      </c>
      <c r="F10" s="69"/>
      <c r="G10" s="72"/>
      <c r="H10" s="66"/>
      <c r="I10" s="66">
        <f>AB16</f>
        <v>0</v>
      </c>
      <c r="J10" s="66" t="str">
        <f>'Fiche Réglement + Poules XJ'!AA23</f>
        <v>Sao Pablo</v>
      </c>
      <c r="L10" s="81" t="str">
        <f>'Fiche Réglement + Poules XJ'!AA21</f>
        <v>Antofagas</v>
      </c>
      <c r="M10" s="82">
        <f>AB4</f>
        <v>0</v>
      </c>
      <c r="N10" s="81"/>
      <c r="O10" s="88"/>
      <c r="P10" s="87"/>
      <c r="Q10" s="84">
        <v>7</v>
      </c>
      <c r="R10" s="81"/>
      <c r="S10" s="81"/>
      <c r="T10" s="81"/>
      <c r="U10" s="81"/>
      <c r="Z10" s="90" t="s">
        <v>109</v>
      </c>
      <c r="AA10" s="90" t="b">
        <f>P21</f>
        <v>0</v>
      </c>
      <c r="AB10" s="90">
        <v>0</v>
      </c>
      <c r="AC10" s="90" t="s">
        <v>54</v>
      </c>
      <c r="AD10" s="90">
        <v>0</v>
      </c>
      <c r="AE10" s="90" t="b">
        <f>P25</f>
        <v>0</v>
      </c>
      <c r="AF10" s="16" t="b">
        <f t="shared" si="0"/>
        <v>0</v>
      </c>
      <c r="AG10" s="16" t="b">
        <f t="shared" si="1"/>
        <v>0</v>
      </c>
      <c r="AH10" s="14" t="b">
        <f t="shared" si="2"/>
        <v>0</v>
      </c>
      <c r="AI10" s="14" t="b">
        <f t="shared" si="3"/>
        <v>0</v>
      </c>
      <c r="AJ10" s="14"/>
    </row>
    <row r="11" spans="1:36">
      <c r="A11" s="66"/>
      <c r="B11" s="66"/>
      <c r="C11" s="66"/>
      <c r="D11" s="66"/>
      <c r="E11" s="72"/>
      <c r="F11" s="73"/>
      <c r="G11" s="70">
        <f>AD19</f>
        <v>0</v>
      </c>
      <c r="H11" s="66" t="b">
        <f>AH16</f>
        <v>0</v>
      </c>
      <c r="I11" s="67">
        <v>14</v>
      </c>
      <c r="J11" s="68"/>
      <c r="L11" s="83"/>
      <c r="M11" s="84">
        <v>2</v>
      </c>
      <c r="N11" s="81" t="b">
        <f>AH4</f>
        <v>0</v>
      </c>
      <c r="O11" s="86">
        <f>AD7</f>
        <v>0</v>
      </c>
      <c r="P11" s="89"/>
      <c r="Q11" s="88"/>
      <c r="R11" s="81"/>
      <c r="S11" s="81"/>
      <c r="T11" s="81"/>
      <c r="U11" s="81"/>
      <c r="Z11" s="90" t="s">
        <v>110</v>
      </c>
      <c r="AA11" s="90" t="b">
        <f>N30</f>
        <v>0</v>
      </c>
      <c r="AB11" s="90">
        <v>0</v>
      </c>
      <c r="AC11" s="90" t="s">
        <v>54</v>
      </c>
      <c r="AD11" s="90">
        <v>0</v>
      </c>
      <c r="AE11" s="90" t="b">
        <f>N34</f>
        <v>0</v>
      </c>
      <c r="AF11" s="16" t="b">
        <f t="shared" si="0"/>
        <v>0</v>
      </c>
      <c r="AG11" s="16" t="b">
        <f t="shared" si="1"/>
        <v>0</v>
      </c>
      <c r="AH11" s="14" t="b">
        <f t="shared" si="2"/>
        <v>0</v>
      </c>
      <c r="AI11" s="14" t="b">
        <f t="shared" si="3"/>
        <v>0</v>
      </c>
      <c r="AJ11" s="14"/>
    </row>
    <row r="12" spans="1:36">
      <c r="A12" s="66"/>
      <c r="B12" s="66"/>
      <c r="C12" s="66"/>
      <c r="D12" s="66"/>
      <c r="E12" s="72"/>
      <c r="F12" s="66"/>
      <c r="G12" s="68"/>
      <c r="H12" s="69"/>
      <c r="I12" s="70">
        <f>AD16</f>
        <v>0</v>
      </c>
      <c r="J12" s="71" t="str">
        <f>'Fiche Réglement + Poules XJ'!AA32</f>
        <v>Indepediente</v>
      </c>
      <c r="L12" s="85" t="str">
        <f>'Fiche Réglement + Poules XJ'!AA30</f>
        <v>Merida</v>
      </c>
      <c r="M12" s="86">
        <f>AD4</f>
        <v>0</v>
      </c>
      <c r="N12" s="87"/>
      <c r="O12" s="83"/>
      <c r="P12" s="81"/>
      <c r="Q12" s="88"/>
      <c r="R12" s="81"/>
      <c r="S12" s="81"/>
      <c r="T12" s="81"/>
      <c r="U12" s="81"/>
      <c r="Z12" s="90" t="s">
        <v>111</v>
      </c>
      <c r="AA12" s="90" t="b">
        <f>N37</f>
        <v>0</v>
      </c>
      <c r="AB12" s="90">
        <v>0</v>
      </c>
      <c r="AC12" s="90" t="s">
        <v>54</v>
      </c>
      <c r="AD12" s="90">
        <v>0</v>
      </c>
      <c r="AE12" s="90" t="b">
        <f>N41</f>
        <v>0</v>
      </c>
      <c r="AF12" s="16" t="b">
        <f t="shared" si="0"/>
        <v>0</v>
      </c>
      <c r="AG12" s="16" t="b">
        <f t="shared" si="1"/>
        <v>0</v>
      </c>
      <c r="AH12" s="14" t="b">
        <f t="shared" si="2"/>
        <v>0</v>
      </c>
      <c r="AI12" s="14" t="b">
        <f t="shared" si="3"/>
        <v>0</v>
      </c>
      <c r="AJ12" s="14"/>
    </row>
    <row r="13" spans="1:36">
      <c r="A13" s="66" t="s">
        <v>36</v>
      </c>
      <c r="B13" s="66" t="str">
        <f>AH21</f>
        <v>Avai</v>
      </c>
      <c r="C13" s="66"/>
      <c r="D13" s="66"/>
      <c r="E13" s="72"/>
      <c r="F13" s="66"/>
      <c r="G13" s="66"/>
      <c r="H13" s="66"/>
      <c r="I13" s="66"/>
      <c r="J13" s="66"/>
      <c r="L13" s="81"/>
      <c r="M13" s="82"/>
      <c r="N13" s="81"/>
      <c r="O13" s="81"/>
      <c r="P13" s="81"/>
      <c r="Q13" s="88"/>
      <c r="R13" s="81"/>
      <c r="S13" s="81"/>
      <c r="T13" s="81" t="s">
        <v>28</v>
      </c>
      <c r="U13" s="81" t="b">
        <f>AH9</f>
        <v>0</v>
      </c>
      <c r="Z13" s="90" t="s">
        <v>112</v>
      </c>
      <c r="AA13" s="90" t="b">
        <f>P32</f>
        <v>0</v>
      </c>
      <c r="AB13" s="90">
        <v>0</v>
      </c>
      <c r="AC13" s="90" t="s">
        <v>54</v>
      </c>
      <c r="AD13" s="90">
        <v>0</v>
      </c>
      <c r="AE13" s="90" t="b">
        <f>P39</f>
        <v>0</v>
      </c>
      <c r="AF13" s="16" t="b">
        <f t="shared" si="0"/>
        <v>0</v>
      </c>
      <c r="AG13" s="16" t="b">
        <f t="shared" si="1"/>
        <v>0</v>
      </c>
      <c r="AH13" s="14" t="b">
        <f t="shared" si="2"/>
        <v>0</v>
      </c>
      <c r="AI13" s="14" t="b">
        <f t="shared" si="3"/>
        <v>0</v>
      </c>
      <c r="AJ13" s="14"/>
    </row>
    <row r="14" spans="1:36">
      <c r="A14" s="66"/>
      <c r="B14" s="66"/>
      <c r="C14" s="68"/>
      <c r="D14" s="69"/>
      <c r="E14" s="72"/>
      <c r="F14" s="66"/>
      <c r="G14" s="66"/>
      <c r="H14" s="66"/>
      <c r="I14" s="66">
        <f>AB17</f>
        <v>1</v>
      </c>
      <c r="J14" s="66" t="str">
        <f>'Fiche Réglement + Poules XJ'!AA14</f>
        <v>Union Magdalena</v>
      </c>
      <c r="L14" s="85" t="str">
        <f>'Fiche Réglement + Poules XJ'!AA13</f>
        <v>Newell's</v>
      </c>
      <c r="M14" s="81">
        <f>AB5</f>
        <v>0</v>
      </c>
      <c r="N14" s="81"/>
      <c r="O14" s="81"/>
      <c r="P14" s="81"/>
      <c r="Q14" s="88"/>
      <c r="R14" s="87"/>
      <c r="S14" s="83"/>
      <c r="T14" s="81"/>
      <c r="U14" s="81"/>
      <c r="Z14" s="90" t="s">
        <v>113</v>
      </c>
      <c r="AA14" s="90" t="b">
        <f>P43</f>
        <v>0</v>
      </c>
      <c r="AB14" s="90">
        <v>0</v>
      </c>
      <c r="AC14" s="90" t="s">
        <v>54</v>
      </c>
      <c r="AD14" s="90">
        <v>0</v>
      </c>
      <c r="AE14" s="90" t="b">
        <f>P47</f>
        <v>0</v>
      </c>
      <c r="AF14" s="16" t="b">
        <f t="shared" si="0"/>
        <v>0</v>
      </c>
      <c r="AG14" s="16" t="b">
        <f t="shared" si="1"/>
        <v>0</v>
      </c>
      <c r="AH14" s="14" t="b">
        <f t="shared" si="2"/>
        <v>0</v>
      </c>
      <c r="AI14" s="14" t="b">
        <f t="shared" si="3"/>
        <v>0</v>
      </c>
      <c r="AJ14" s="14"/>
    </row>
    <row r="15" spans="1:36">
      <c r="A15" s="66" t="s">
        <v>37</v>
      </c>
      <c r="B15" s="66" t="str">
        <f>AI21</f>
        <v>Union Magdalena</v>
      </c>
      <c r="C15" s="71"/>
      <c r="D15" s="66"/>
      <c r="E15" s="72"/>
      <c r="F15" s="66"/>
      <c r="G15" s="66">
        <f>AB20</f>
        <v>1</v>
      </c>
      <c r="H15" s="66" t="str">
        <f>AH17</f>
        <v>Union Magdalena</v>
      </c>
      <c r="I15" s="67">
        <v>15</v>
      </c>
      <c r="J15" s="68"/>
      <c r="L15" s="83"/>
      <c r="M15" s="84">
        <v>3</v>
      </c>
      <c r="N15" s="81" t="b">
        <f>AH5</f>
        <v>0</v>
      </c>
      <c r="O15" s="81">
        <f>AB8</f>
        <v>0</v>
      </c>
      <c r="P15" s="81"/>
      <c r="Q15" s="88"/>
      <c r="R15" s="81"/>
      <c r="S15" s="85"/>
      <c r="T15" s="81" t="s">
        <v>29</v>
      </c>
      <c r="U15" s="81" t="b">
        <f>AI9</f>
        <v>0</v>
      </c>
      <c r="Z15" s="79" t="s">
        <v>114</v>
      </c>
      <c r="AA15" s="79" t="str">
        <f>J6</f>
        <v>Avai</v>
      </c>
      <c r="AB15" s="79">
        <v>1</v>
      </c>
      <c r="AC15" s="79" t="s">
        <v>54</v>
      </c>
      <c r="AD15" s="79">
        <v>0</v>
      </c>
      <c r="AE15" s="79" t="str">
        <f>J8</f>
        <v>Tolima</v>
      </c>
      <c r="AF15" s="16" t="str">
        <f t="shared" si="0"/>
        <v/>
      </c>
      <c r="AG15" s="16" t="str">
        <f t="shared" si="1"/>
        <v/>
      </c>
      <c r="AH15" s="14" t="str">
        <f t="shared" si="2"/>
        <v>Avai</v>
      </c>
      <c r="AI15" s="14" t="str">
        <f t="shared" si="3"/>
        <v>Tolima</v>
      </c>
      <c r="AJ15" s="14"/>
    </row>
    <row r="16" spans="1:36">
      <c r="A16" s="66"/>
      <c r="B16" s="66"/>
      <c r="C16" s="66"/>
      <c r="D16" s="66"/>
      <c r="E16" s="72"/>
      <c r="F16" s="66"/>
      <c r="G16" s="67">
        <v>18</v>
      </c>
      <c r="H16" s="69"/>
      <c r="I16" s="70">
        <f>AD17</f>
        <v>0</v>
      </c>
      <c r="J16" s="71" t="str">
        <f>'Fiche Réglement + Poules XJ'!AA8</f>
        <v>Tolima</v>
      </c>
      <c r="L16" s="85" t="str">
        <f>'Fiche Réglement + Poules XJ'!AA6</f>
        <v>Huila</v>
      </c>
      <c r="M16" s="86">
        <f>AD5</f>
        <v>0</v>
      </c>
      <c r="N16" s="87"/>
      <c r="O16" s="84">
        <v>6</v>
      </c>
      <c r="P16" s="81"/>
      <c r="Q16" s="88"/>
      <c r="R16" s="81"/>
      <c r="S16" s="81"/>
      <c r="T16" s="81"/>
      <c r="U16" s="81"/>
      <c r="Z16" s="79" t="s">
        <v>115</v>
      </c>
      <c r="AA16" s="79" t="str">
        <f>J10</f>
        <v>Sao Pablo</v>
      </c>
      <c r="AB16" s="79">
        <v>0</v>
      </c>
      <c r="AC16" s="79" t="s">
        <v>54</v>
      </c>
      <c r="AD16" s="79">
        <v>0</v>
      </c>
      <c r="AE16" s="79" t="str">
        <f>J12</f>
        <v>Indepediente</v>
      </c>
      <c r="AF16" s="16" t="str">
        <f t="shared" si="0"/>
        <v>Sao Pablo</v>
      </c>
      <c r="AG16" s="16" t="str">
        <f t="shared" si="1"/>
        <v>Indepediente</v>
      </c>
      <c r="AH16" s="14" t="b">
        <f t="shared" si="2"/>
        <v>0</v>
      </c>
      <c r="AI16" s="14" t="b">
        <f t="shared" si="3"/>
        <v>0</v>
      </c>
      <c r="AJ16" s="14"/>
    </row>
    <row r="17" spans="1:36">
      <c r="A17" s="66"/>
      <c r="B17" s="66"/>
      <c r="C17" s="66"/>
      <c r="D17" s="66"/>
      <c r="E17" s="70">
        <f>AD21</f>
        <v>0</v>
      </c>
      <c r="F17" s="66" t="str">
        <f>AH20</f>
        <v>Union Magdalena</v>
      </c>
      <c r="G17" s="72"/>
      <c r="H17" s="66"/>
      <c r="I17" s="66"/>
      <c r="J17" s="66"/>
      <c r="L17" s="81"/>
      <c r="M17" s="81"/>
      <c r="N17" s="81"/>
      <c r="O17" s="88"/>
      <c r="P17" s="81" t="b">
        <f>AH8</f>
        <v>0</v>
      </c>
      <c r="Q17" s="86">
        <f>AD9</f>
        <v>0</v>
      </c>
      <c r="R17" s="81"/>
      <c r="S17" s="81"/>
      <c r="T17" s="81"/>
      <c r="U17" s="81"/>
      <c r="Z17" s="79" t="s">
        <v>116</v>
      </c>
      <c r="AA17" s="79" t="str">
        <f>J14</f>
        <v>Union Magdalena</v>
      </c>
      <c r="AB17" s="79">
        <v>1</v>
      </c>
      <c r="AC17" s="79" t="s">
        <v>54</v>
      </c>
      <c r="AD17" s="79">
        <v>0</v>
      </c>
      <c r="AE17" s="79" t="str">
        <f>J16</f>
        <v>Tolima</v>
      </c>
      <c r="AF17" s="16" t="str">
        <f t="shared" si="0"/>
        <v/>
      </c>
      <c r="AG17" s="16" t="str">
        <f t="shared" si="1"/>
        <v/>
      </c>
      <c r="AH17" s="14" t="str">
        <f t="shared" si="2"/>
        <v>Union Magdalena</v>
      </c>
      <c r="AI17" s="14" t="str">
        <f t="shared" si="3"/>
        <v>Tolima</v>
      </c>
      <c r="AJ17" s="14"/>
    </row>
    <row r="18" spans="1:36">
      <c r="A18" s="66"/>
      <c r="B18" s="66"/>
      <c r="C18" s="66"/>
      <c r="D18" s="66"/>
      <c r="E18" s="68"/>
      <c r="F18" s="69"/>
      <c r="G18" s="72"/>
      <c r="H18" s="66"/>
      <c r="I18" s="66">
        <f>AB18</f>
        <v>0</v>
      </c>
      <c r="J18" s="66" t="str">
        <f>'Fiche Réglement + Poules XJ'!AA32</f>
        <v>Indepediente</v>
      </c>
      <c r="L18" s="81" t="str">
        <f>'Fiche Réglement + Poules XJ'!AA29</f>
        <v>United Curico</v>
      </c>
      <c r="M18" s="81">
        <f>AB6</f>
        <v>0</v>
      </c>
      <c r="N18" s="81"/>
      <c r="O18" s="88"/>
      <c r="P18" s="87"/>
      <c r="Q18" s="83"/>
      <c r="R18" s="81"/>
      <c r="S18" s="81"/>
      <c r="T18" s="81"/>
      <c r="U18" s="81"/>
      <c r="Z18" s="79" t="s">
        <v>117</v>
      </c>
      <c r="AA18" s="79" t="str">
        <f>J18</f>
        <v>Indepediente</v>
      </c>
      <c r="AB18" s="79">
        <v>0</v>
      </c>
      <c r="AC18" s="79" t="s">
        <v>54</v>
      </c>
      <c r="AD18" s="79">
        <v>0</v>
      </c>
      <c r="AE18" s="79" t="str">
        <f>J20</f>
        <v>Binational</v>
      </c>
      <c r="AF18" s="16" t="str">
        <f t="shared" si="0"/>
        <v>Indepediente</v>
      </c>
      <c r="AG18" s="16" t="str">
        <f t="shared" si="1"/>
        <v>Binational</v>
      </c>
      <c r="AH18" s="14" t="b">
        <f t="shared" si="2"/>
        <v>0</v>
      </c>
      <c r="AI18" s="14" t="b">
        <f t="shared" si="3"/>
        <v>0</v>
      </c>
      <c r="AJ18" s="14"/>
    </row>
    <row r="19" spans="1:36">
      <c r="A19" s="66"/>
      <c r="B19" s="66"/>
      <c r="C19" s="66"/>
      <c r="D19" s="66"/>
      <c r="E19" s="74"/>
      <c r="F19" s="73"/>
      <c r="G19" s="70">
        <f>AD20</f>
        <v>0</v>
      </c>
      <c r="H19" s="71" t="b">
        <f>AH18</f>
        <v>0</v>
      </c>
      <c r="I19" s="67">
        <v>16</v>
      </c>
      <c r="J19" s="68"/>
      <c r="L19" s="83"/>
      <c r="M19" s="84">
        <v>4</v>
      </c>
      <c r="N19" s="81" t="b">
        <f>AH6</f>
        <v>0</v>
      </c>
      <c r="O19" s="86">
        <f>AD8</f>
        <v>0</v>
      </c>
      <c r="P19" s="89"/>
      <c r="Q19" s="82"/>
      <c r="R19" s="81"/>
      <c r="S19" s="81"/>
      <c r="T19" s="81"/>
      <c r="U19" s="81"/>
      <c r="Z19" s="79" t="s">
        <v>118</v>
      </c>
      <c r="AA19" s="79" t="str">
        <f>H7</f>
        <v>Avai</v>
      </c>
      <c r="AB19" s="79">
        <v>1</v>
      </c>
      <c r="AC19" s="79" t="s">
        <v>54</v>
      </c>
      <c r="AD19" s="79">
        <v>0</v>
      </c>
      <c r="AE19" s="79" t="b">
        <f>H11</f>
        <v>0</v>
      </c>
      <c r="AF19" s="16" t="str">
        <f t="shared" si="0"/>
        <v/>
      </c>
      <c r="AG19" s="16" t="str">
        <f t="shared" si="1"/>
        <v/>
      </c>
      <c r="AH19" s="14" t="str">
        <f t="shared" si="2"/>
        <v>Avai</v>
      </c>
      <c r="AI19" s="14" t="b">
        <f t="shared" si="3"/>
        <v>0</v>
      </c>
      <c r="AJ19" s="14"/>
    </row>
    <row r="20" spans="1:36">
      <c r="A20" s="66"/>
      <c r="B20" s="66"/>
      <c r="C20" s="66"/>
      <c r="D20" s="66"/>
      <c r="E20" s="66"/>
      <c r="F20" s="66"/>
      <c r="G20" s="68"/>
      <c r="H20" s="69"/>
      <c r="I20" s="70">
        <f>AD18</f>
        <v>0</v>
      </c>
      <c r="J20" s="71" t="str">
        <f>'Fiche Réglement + Poules XJ'!AA24</f>
        <v>Binational</v>
      </c>
      <c r="L20" s="85" t="str">
        <f>'Fiche Réglement + Poules XJ'!AA22</f>
        <v>La Liberté</v>
      </c>
      <c r="M20" s="86">
        <f>AD6</f>
        <v>0</v>
      </c>
      <c r="N20" s="87"/>
      <c r="O20" s="83"/>
      <c r="P20" s="81"/>
      <c r="Q20" s="81"/>
      <c r="R20" s="81"/>
      <c r="S20" s="81"/>
      <c r="T20" s="81"/>
      <c r="U20" s="81"/>
      <c r="Z20" s="79" t="s">
        <v>119</v>
      </c>
      <c r="AA20" s="79" t="str">
        <f>H15</f>
        <v>Union Magdalena</v>
      </c>
      <c r="AB20" s="79">
        <v>1</v>
      </c>
      <c r="AC20" s="79" t="s">
        <v>54</v>
      </c>
      <c r="AD20" s="79">
        <v>0</v>
      </c>
      <c r="AE20" s="79" t="b">
        <f>H19</f>
        <v>0</v>
      </c>
      <c r="AF20" s="16" t="str">
        <f t="shared" si="0"/>
        <v/>
      </c>
      <c r="AG20" s="16" t="str">
        <f t="shared" si="1"/>
        <v/>
      </c>
      <c r="AH20" s="14" t="str">
        <f t="shared" si="2"/>
        <v>Union Magdalena</v>
      </c>
      <c r="AI20" s="14" t="b">
        <f t="shared" si="3"/>
        <v>0</v>
      </c>
      <c r="AJ20" s="14"/>
    </row>
    <row r="21" spans="1:36">
      <c r="A21" s="66"/>
      <c r="B21" s="66"/>
      <c r="C21" s="66"/>
      <c r="D21" s="66"/>
      <c r="E21" s="66"/>
      <c r="F21" s="66"/>
      <c r="G21" s="66"/>
      <c r="H21" s="66"/>
      <c r="I21" s="66"/>
      <c r="J21" s="66"/>
      <c r="L21" s="81"/>
      <c r="M21" s="81"/>
      <c r="N21" s="81"/>
      <c r="O21" s="81"/>
      <c r="P21" s="85" t="b">
        <f>AI7</f>
        <v>0</v>
      </c>
      <c r="Q21" s="85">
        <f>AB10</f>
        <v>0</v>
      </c>
      <c r="R21" s="81"/>
      <c r="S21" s="81"/>
      <c r="T21" s="81"/>
      <c r="U21" s="81"/>
      <c r="Z21" s="79" t="s">
        <v>120</v>
      </c>
      <c r="AA21" s="79" t="str">
        <f>F9</f>
        <v>Avai</v>
      </c>
      <c r="AB21" s="79">
        <v>1</v>
      </c>
      <c r="AC21" s="79" t="s">
        <v>54</v>
      </c>
      <c r="AD21" s="79">
        <v>0</v>
      </c>
      <c r="AE21" s="79" t="str">
        <f>F17</f>
        <v>Union Magdalena</v>
      </c>
      <c r="AF21" s="16" t="str">
        <f t="shared" si="0"/>
        <v/>
      </c>
      <c r="AG21" s="16" t="str">
        <f t="shared" si="1"/>
        <v/>
      </c>
      <c r="AH21" s="14" t="str">
        <f t="shared" si="2"/>
        <v>Avai</v>
      </c>
      <c r="AI21" s="14" t="str">
        <f t="shared" si="3"/>
        <v>Union Magdalena</v>
      </c>
      <c r="AJ21" s="14"/>
    </row>
    <row r="22" spans="1:36">
      <c r="A22" s="66"/>
      <c r="B22" s="66"/>
      <c r="C22" s="66"/>
      <c r="D22" s="66"/>
      <c r="E22" s="71">
        <f>AB22</f>
        <v>0</v>
      </c>
      <c r="F22" s="71" t="b">
        <f>AI19</f>
        <v>0</v>
      </c>
      <c r="G22" s="66"/>
      <c r="H22" s="66"/>
      <c r="I22" s="66"/>
      <c r="J22" s="66"/>
      <c r="L22" s="81"/>
      <c r="M22" s="81"/>
      <c r="N22" s="81"/>
      <c r="O22" s="81"/>
      <c r="P22" s="81"/>
      <c r="Q22" s="84">
        <v>8</v>
      </c>
      <c r="R22" s="81"/>
      <c r="S22" s="81"/>
      <c r="T22" s="81"/>
      <c r="U22" s="81"/>
      <c r="Z22" s="79" t="s">
        <v>121</v>
      </c>
      <c r="AA22" s="79" t="b">
        <f>F22</f>
        <v>0</v>
      </c>
      <c r="AB22" s="79">
        <v>0</v>
      </c>
      <c r="AC22" s="79" t="s">
        <v>54</v>
      </c>
      <c r="AD22" s="79">
        <v>0</v>
      </c>
      <c r="AE22" s="79" t="b">
        <f>F26</f>
        <v>0</v>
      </c>
      <c r="AF22" s="16" t="b">
        <f t="shared" si="0"/>
        <v>0</v>
      </c>
      <c r="AG22" s="16" t="b">
        <f t="shared" si="1"/>
        <v>0</v>
      </c>
      <c r="AH22" s="14" t="b">
        <f t="shared" si="2"/>
        <v>0</v>
      </c>
      <c r="AI22" s="14" t="b">
        <f t="shared" si="3"/>
        <v>0</v>
      </c>
      <c r="AJ22" s="14"/>
    </row>
    <row r="23" spans="1:36">
      <c r="A23" s="66"/>
      <c r="B23" s="66"/>
      <c r="C23" s="66"/>
      <c r="D23" s="66"/>
      <c r="E23" s="67">
        <v>20</v>
      </c>
      <c r="F23" s="66"/>
      <c r="G23" s="66"/>
      <c r="H23" s="66"/>
      <c r="I23" s="66"/>
      <c r="J23" s="66"/>
      <c r="L23" s="81"/>
      <c r="M23" s="81"/>
      <c r="N23" s="81"/>
      <c r="O23" s="81"/>
      <c r="P23" s="81"/>
      <c r="Q23" s="88"/>
      <c r="R23" s="81"/>
      <c r="S23" s="81"/>
      <c r="T23" s="81" t="s">
        <v>30</v>
      </c>
      <c r="U23" s="81" t="b">
        <f>AH10</f>
        <v>0</v>
      </c>
      <c r="Z23" s="79" t="s">
        <v>122</v>
      </c>
      <c r="AA23" s="79" t="str">
        <f>G30</f>
        <v>Tolima</v>
      </c>
      <c r="AB23" s="79">
        <v>0</v>
      </c>
      <c r="AC23" s="79" t="s">
        <v>54</v>
      </c>
      <c r="AD23" s="79">
        <v>0</v>
      </c>
      <c r="AE23" s="79" t="b">
        <f>G34</f>
        <v>0</v>
      </c>
      <c r="AF23" s="16" t="str">
        <f t="shared" si="0"/>
        <v>Tolima</v>
      </c>
      <c r="AG23" s="16" t="b">
        <f t="shared" si="1"/>
        <v>0</v>
      </c>
      <c r="AH23" s="14" t="b">
        <f t="shared" si="2"/>
        <v>0</v>
      </c>
      <c r="AI23" s="14" t="b">
        <f t="shared" si="3"/>
        <v>0</v>
      </c>
      <c r="AJ23" s="14"/>
    </row>
    <row r="24" spans="1:36">
      <c r="A24" s="66" t="s">
        <v>38</v>
      </c>
      <c r="B24" s="66" t="b">
        <f>AH22</f>
        <v>0</v>
      </c>
      <c r="C24" s="66"/>
      <c r="D24" s="66"/>
      <c r="E24" s="72"/>
      <c r="F24" s="66"/>
      <c r="G24" s="66"/>
      <c r="H24" s="66"/>
      <c r="I24" s="66"/>
      <c r="J24" s="66"/>
      <c r="L24" s="81"/>
      <c r="M24" s="81"/>
      <c r="N24" s="81"/>
      <c r="O24" s="81"/>
      <c r="P24" s="81"/>
      <c r="Q24" s="88"/>
      <c r="R24" s="87"/>
      <c r="S24" s="83"/>
      <c r="T24" s="81"/>
      <c r="U24" s="81"/>
      <c r="Z24" s="79" t="s">
        <v>123</v>
      </c>
      <c r="AA24" s="79" t="str">
        <f>G37</f>
        <v>Tolima</v>
      </c>
      <c r="AB24" s="79">
        <v>0</v>
      </c>
      <c r="AC24" s="79" t="s">
        <v>54</v>
      </c>
      <c r="AD24" s="79">
        <v>0</v>
      </c>
      <c r="AE24" s="79" t="b">
        <f>G41</f>
        <v>0</v>
      </c>
      <c r="AF24" s="16" t="str">
        <f t="shared" si="0"/>
        <v>Tolima</v>
      </c>
      <c r="AG24" s="16" t="b">
        <f t="shared" si="1"/>
        <v>0</v>
      </c>
      <c r="AH24" s="14" t="b">
        <f t="shared" si="2"/>
        <v>0</v>
      </c>
      <c r="AI24" s="14" t="b">
        <f t="shared" si="3"/>
        <v>0</v>
      </c>
      <c r="AJ24" s="14"/>
    </row>
    <row r="25" spans="1:36">
      <c r="A25" s="66"/>
      <c r="B25" s="66"/>
      <c r="C25" s="68"/>
      <c r="D25" s="69"/>
      <c r="E25" s="72"/>
      <c r="F25" s="66"/>
      <c r="G25" s="66"/>
      <c r="H25" s="66"/>
      <c r="I25" s="66"/>
      <c r="J25" s="66"/>
      <c r="L25" s="81"/>
      <c r="M25" s="81"/>
      <c r="N25" s="81"/>
      <c r="O25" s="81"/>
      <c r="P25" s="85" t="b">
        <f>AI8</f>
        <v>0</v>
      </c>
      <c r="Q25" s="86">
        <f>AD10</f>
        <v>0</v>
      </c>
      <c r="R25" s="81"/>
      <c r="S25" s="85"/>
      <c r="T25" s="81" t="s">
        <v>31</v>
      </c>
      <c r="U25" s="81" t="b">
        <f>AI10</f>
        <v>0</v>
      </c>
      <c r="Z25" s="79" t="s">
        <v>124</v>
      </c>
      <c r="AA25" s="79" t="b">
        <f>F32</f>
        <v>0</v>
      </c>
      <c r="AB25" s="79">
        <v>0</v>
      </c>
      <c r="AC25" s="79" t="s">
        <v>54</v>
      </c>
      <c r="AD25" s="79">
        <v>0</v>
      </c>
      <c r="AE25" s="79" t="b">
        <f>F39</f>
        <v>0</v>
      </c>
      <c r="AF25" s="16" t="b">
        <f t="shared" si="0"/>
        <v>0</v>
      </c>
      <c r="AG25" s="16" t="b">
        <f t="shared" si="1"/>
        <v>0</v>
      </c>
      <c r="AH25" s="14" t="b">
        <f t="shared" si="2"/>
        <v>0</v>
      </c>
      <c r="AI25" s="14" t="b">
        <f t="shared" si="3"/>
        <v>0</v>
      </c>
      <c r="AJ25" s="14"/>
    </row>
    <row r="26" spans="1:36">
      <c r="A26" s="66" t="s">
        <v>39</v>
      </c>
      <c r="B26" s="66" t="b">
        <f>AI22</f>
        <v>0</v>
      </c>
      <c r="C26" s="71"/>
      <c r="D26" s="73"/>
      <c r="E26" s="70">
        <f>AD22</f>
        <v>0</v>
      </c>
      <c r="F26" s="71" t="b">
        <f>AI20</f>
        <v>0</v>
      </c>
      <c r="G26" s="66"/>
      <c r="H26" s="66"/>
      <c r="I26" s="66"/>
      <c r="J26" s="66"/>
      <c r="L26" s="81"/>
      <c r="M26" s="81"/>
      <c r="N26" s="81"/>
      <c r="O26" s="81"/>
      <c r="P26" s="81"/>
      <c r="Q26" s="81"/>
      <c r="R26" s="81"/>
      <c r="S26" s="81"/>
      <c r="T26" s="81"/>
      <c r="U26" s="81"/>
      <c r="Z26" s="79" t="s">
        <v>125</v>
      </c>
      <c r="AA26" s="79" t="b">
        <f>F43</f>
        <v>0</v>
      </c>
      <c r="AB26" s="79">
        <v>0</v>
      </c>
      <c r="AC26" s="79" t="s">
        <v>54</v>
      </c>
      <c r="AD26" s="79">
        <v>0</v>
      </c>
      <c r="AE26" s="79" t="b">
        <f>F47</f>
        <v>0</v>
      </c>
      <c r="AF26" s="16" t="b">
        <f t="shared" si="0"/>
        <v>0</v>
      </c>
      <c r="AG26" s="16" t="b">
        <f t="shared" si="1"/>
        <v>0</v>
      </c>
      <c r="AH26" s="14" t="b">
        <f t="shared" si="2"/>
        <v>0</v>
      </c>
      <c r="AI26" s="14" t="b">
        <f t="shared" si="3"/>
        <v>0</v>
      </c>
      <c r="AJ26" s="14"/>
    </row>
    <row r="27" spans="1:36">
      <c r="A27" s="66"/>
      <c r="B27" s="66"/>
      <c r="C27" s="66"/>
      <c r="D27" s="66"/>
      <c r="E27" s="66"/>
      <c r="F27" s="66"/>
      <c r="G27" s="66"/>
      <c r="H27" s="66"/>
      <c r="I27" s="66"/>
      <c r="J27" s="66"/>
      <c r="L27" s="81"/>
      <c r="M27" s="81"/>
      <c r="N27" s="81"/>
      <c r="O27" s="81"/>
      <c r="P27" s="81"/>
      <c r="Q27" s="81"/>
      <c r="R27" s="81"/>
      <c r="S27" s="81"/>
      <c r="T27" s="81"/>
      <c r="U27" s="81"/>
      <c r="AF27" s="16"/>
      <c r="AG27" s="16"/>
      <c r="AH27" s="14"/>
      <c r="AI27" s="14"/>
      <c r="AJ27" s="14"/>
    </row>
    <row r="28" spans="1:36">
      <c r="A28" s="66"/>
      <c r="B28" s="66"/>
      <c r="C28" s="66"/>
      <c r="D28" s="66"/>
      <c r="E28" s="66"/>
      <c r="F28" s="66"/>
      <c r="G28" s="66"/>
      <c r="H28" s="66"/>
      <c r="I28" s="66"/>
      <c r="J28" s="66"/>
      <c r="L28" s="81"/>
      <c r="M28" s="81"/>
      <c r="N28" s="81"/>
      <c r="O28" s="81"/>
      <c r="P28" s="81"/>
      <c r="Q28" s="81"/>
      <c r="R28" s="81"/>
      <c r="S28" s="81"/>
      <c r="T28" s="81"/>
      <c r="U28" s="81"/>
      <c r="AF28" s="16"/>
      <c r="AG28" s="16"/>
      <c r="AH28" s="14"/>
      <c r="AI28" s="14"/>
      <c r="AJ28" s="14"/>
    </row>
    <row r="29" spans="1:36">
      <c r="A29" s="66"/>
      <c r="B29" s="66"/>
      <c r="C29" s="66"/>
      <c r="D29" s="66"/>
      <c r="E29" s="66"/>
      <c r="F29" s="66"/>
      <c r="G29" s="66"/>
      <c r="H29" s="66"/>
      <c r="I29" s="66"/>
      <c r="J29" s="66"/>
      <c r="L29" s="81"/>
      <c r="M29" s="81"/>
      <c r="N29" s="81"/>
      <c r="O29" s="81"/>
      <c r="P29" s="81"/>
      <c r="Q29" s="81"/>
      <c r="R29" s="81"/>
      <c r="S29" s="81"/>
      <c r="T29" s="81"/>
      <c r="U29" s="81"/>
      <c r="AF29" s="16"/>
      <c r="AG29" s="16"/>
      <c r="AH29" s="14"/>
      <c r="AI29" s="14"/>
      <c r="AJ29" s="14"/>
    </row>
    <row r="30" spans="1:36">
      <c r="A30" s="66"/>
      <c r="B30" s="66"/>
      <c r="C30" s="66"/>
      <c r="D30" s="66"/>
      <c r="E30" s="66"/>
      <c r="F30" s="66"/>
      <c r="G30" s="71" t="str">
        <f>AI15</f>
        <v>Tolima</v>
      </c>
      <c r="H30" s="75">
        <f>AB23</f>
        <v>0</v>
      </c>
      <c r="I30" s="66"/>
      <c r="J30" s="66"/>
      <c r="L30" s="81"/>
      <c r="M30" s="81"/>
      <c r="N30" s="81" t="b">
        <f>AI3</f>
        <v>0</v>
      </c>
      <c r="O30" s="81">
        <f>AB11</f>
        <v>0</v>
      </c>
      <c r="P30" s="81"/>
      <c r="Q30" s="81"/>
      <c r="R30" s="81"/>
      <c r="S30" s="81"/>
      <c r="T30" s="81"/>
      <c r="U30" s="81"/>
      <c r="AF30" s="16"/>
      <c r="AG30" s="16"/>
      <c r="AH30" s="14"/>
      <c r="AI30" s="14"/>
      <c r="AJ30" s="14"/>
    </row>
    <row r="31" spans="1:36">
      <c r="A31" s="66"/>
      <c r="B31" s="66"/>
      <c r="C31" s="66"/>
      <c r="D31" s="66"/>
      <c r="E31" s="66"/>
      <c r="F31" s="66"/>
      <c r="G31" s="67">
        <v>21</v>
      </c>
      <c r="H31" s="66"/>
      <c r="I31" s="66"/>
      <c r="J31" s="66"/>
      <c r="L31" s="81"/>
      <c r="M31" s="81"/>
      <c r="N31" s="83"/>
      <c r="O31" s="84">
        <v>9</v>
      </c>
      <c r="P31" s="81"/>
      <c r="Q31" s="81"/>
      <c r="R31" s="81"/>
      <c r="S31" s="81"/>
      <c r="T31" s="81"/>
      <c r="U31" s="81"/>
      <c r="AF31" s="16"/>
      <c r="AG31" s="16"/>
      <c r="AH31" s="14"/>
      <c r="AI31" s="14"/>
      <c r="AJ31" s="14"/>
    </row>
    <row r="32" spans="1:36">
      <c r="A32" s="66"/>
      <c r="B32" s="66"/>
      <c r="C32" s="66"/>
      <c r="D32" s="66"/>
      <c r="E32" s="66">
        <f>AB25</f>
        <v>0</v>
      </c>
      <c r="F32" s="66" t="b">
        <f>AH23</f>
        <v>0</v>
      </c>
      <c r="G32" s="72"/>
      <c r="H32" s="66"/>
      <c r="I32" s="66"/>
      <c r="J32" s="66"/>
      <c r="L32" s="81"/>
      <c r="M32" s="81"/>
      <c r="N32" s="81"/>
      <c r="O32" s="88"/>
      <c r="P32" s="81" t="b">
        <f>AH11</f>
        <v>0</v>
      </c>
      <c r="Q32" s="81">
        <f>AB13</f>
        <v>0</v>
      </c>
      <c r="R32" s="81"/>
      <c r="S32" s="81"/>
      <c r="T32" s="81"/>
      <c r="U32" s="81"/>
      <c r="AF32" s="16"/>
      <c r="AG32" s="16"/>
      <c r="AH32" s="14"/>
      <c r="AI32" s="14"/>
      <c r="AJ32" s="14"/>
    </row>
    <row r="33" spans="1:21">
      <c r="A33" s="66"/>
      <c r="B33" s="66"/>
      <c r="C33" s="66"/>
      <c r="D33" s="66"/>
      <c r="E33" s="67">
        <v>23</v>
      </c>
      <c r="F33" s="69"/>
      <c r="G33" s="72"/>
      <c r="H33" s="66"/>
      <c r="I33" s="66"/>
      <c r="J33" s="66"/>
      <c r="L33" s="81"/>
      <c r="M33" s="81"/>
      <c r="N33" s="81"/>
      <c r="O33" s="88"/>
      <c r="P33" s="87"/>
      <c r="Q33" s="84">
        <v>11</v>
      </c>
      <c r="R33" s="81"/>
      <c r="S33" s="81"/>
      <c r="T33" s="81"/>
      <c r="U33" s="81"/>
    </row>
    <row r="34" spans="1:21">
      <c r="A34" s="66"/>
      <c r="B34" s="66"/>
      <c r="C34" s="66"/>
      <c r="D34" s="66"/>
      <c r="E34" s="72"/>
      <c r="F34" s="73"/>
      <c r="G34" s="70" t="b">
        <f>AI16</f>
        <v>0</v>
      </c>
      <c r="H34" s="75">
        <f>AD23</f>
        <v>0</v>
      </c>
      <c r="I34" s="66"/>
      <c r="J34" s="66"/>
      <c r="L34" s="81"/>
      <c r="M34" s="81"/>
      <c r="N34" s="85" t="b">
        <f>AI4</f>
        <v>0</v>
      </c>
      <c r="O34" s="86">
        <f>AD11</f>
        <v>0</v>
      </c>
      <c r="P34" s="89"/>
      <c r="Q34" s="88"/>
      <c r="R34" s="81"/>
      <c r="S34" s="81"/>
      <c r="T34" s="81"/>
      <c r="U34" s="81"/>
    </row>
    <row r="35" spans="1:21">
      <c r="A35" s="66" t="s">
        <v>40</v>
      </c>
      <c r="B35" s="66" t="b">
        <f>AH25</f>
        <v>0</v>
      </c>
      <c r="C35" s="66"/>
      <c r="D35" s="66"/>
      <c r="E35" s="72"/>
      <c r="F35" s="66"/>
      <c r="G35" s="66"/>
      <c r="H35" s="66"/>
      <c r="I35" s="66"/>
      <c r="J35" s="66"/>
      <c r="L35" s="81"/>
      <c r="M35" s="81"/>
      <c r="N35" s="81"/>
      <c r="O35" s="81"/>
      <c r="P35" s="81"/>
      <c r="Q35" s="88"/>
      <c r="R35" s="81"/>
      <c r="S35" s="81"/>
      <c r="T35" s="81" t="s">
        <v>32</v>
      </c>
      <c r="U35" s="81" t="b">
        <f>AH13</f>
        <v>0</v>
      </c>
    </row>
    <row r="36" spans="1:21">
      <c r="A36" s="66"/>
      <c r="B36" s="66"/>
      <c r="C36" s="68"/>
      <c r="D36" s="69"/>
      <c r="E36" s="72"/>
      <c r="F36" s="66"/>
      <c r="G36" s="66"/>
      <c r="H36" s="76"/>
      <c r="I36" s="66"/>
      <c r="J36" s="66"/>
      <c r="L36" s="81"/>
      <c r="M36" s="81"/>
      <c r="N36" s="81"/>
      <c r="O36" s="81"/>
      <c r="P36" s="81"/>
      <c r="Q36" s="88"/>
      <c r="R36" s="87"/>
      <c r="S36" s="83"/>
      <c r="T36" s="81"/>
      <c r="U36" s="81"/>
    </row>
    <row r="37" spans="1:21">
      <c r="A37" s="66" t="s">
        <v>41</v>
      </c>
      <c r="B37" s="66" t="b">
        <f>AI25</f>
        <v>0</v>
      </c>
      <c r="C37" s="71"/>
      <c r="D37" s="73"/>
      <c r="E37" s="72"/>
      <c r="F37" s="66"/>
      <c r="G37" s="71" t="str">
        <f>AI17</f>
        <v>Tolima</v>
      </c>
      <c r="H37" s="75">
        <f>AB24</f>
        <v>0</v>
      </c>
      <c r="I37" s="66"/>
      <c r="J37" s="66"/>
      <c r="L37" s="81"/>
      <c r="M37" s="81"/>
      <c r="N37" s="85" t="b">
        <f>AI5</f>
        <v>0</v>
      </c>
      <c r="O37" s="85">
        <f>AB12</f>
        <v>0</v>
      </c>
      <c r="P37" s="81"/>
      <c r="Q37" s="88"/>
      <c r="R37" s="89"/>
      <c r="S37" s="85"/>
      <c r="T37" s="81" t="s">
        <v>33</v>
      </c>
      <c r="U37" s="81" t="b">
        <f>AI13</f>
        <v>0</v>
      </c>
    </row>
    <row r="38" spans="1:21">
      <c r="A38" s="66"/>
      <c r="B38" s="66"/>
      <c r="C38" s="74"/>
      <c r="D38" s="73"/>
      <c r="E38" s="72"/>
      <c r="F38" s="66"/>
      <c r="G38" s="67">
        <v>22</v>
      </c>
      <c r="H38" s="76"/>
      <c r="I38" s="66"/>
      <c r="J38" s="66"/>
      <c r="L38" s="81"/>
      <c r="M38" s="81"/>
      <c r="N38" s="81"/>
      <c r="O38" s="84">
        <v>10</v>
      </c>
      <c r="P38" s="81"/>
      <c r="Q38" s="88"/>
      <c r="R38" s="89"/>
      <c r="S38" s="82"/>
      <c r="T38" s="81"/>
      <c r="U38" s="81"/>
    </row>
    <row r="39" spans="1:21">
      <c r="A39" s="66"/>
      <c r="B39" s="66"/>
      <c r="C39" s="74"/>
      <c r="D39" s="73"/>
      <c r="E39" s="70">
        <f>AD25</f>
        <v>0</v>
      </c>
      <c r="F39" s="66" t="b">
        <f>AH24</f>
        <v>0</v>
      </c>
      <c r="G39" s="72"/>
      <c r="H39" s="76"/>
      <c r="I39" s="66"/>
      <c r="J39" s="66"/>
      <c r="L39" s="81"/>
      <c r="M39" s="81"/>
      <c r="N39" s="81"/>
      <c r="O39" s="88"/>
      <c r="P39" s="85" t="b">
        <f>AI12</f>
        <v>0</v>
      </c>
      <c r="Q39" s="86">
        <f>AD13</f>
        <v>0</v>
      </c>
      <c r="R39" s="89"/>
      <c r="S39" s="82"/>
      <c r="T39" s="81"/>
      <c r="U39" s="81"/>
    </row>
    <row r="40" spans="1:21">
      <c r="A40" s="66"/>
      <c r="B40" s="66"/>
      <c r="C40" s="66"/>
      <c r="D40" s="66"/>
      <c r="E40" s="68"/>
      <c r="F40" s="69"/>
      <c r="G40" s="72"/>
      <c r="H40" s="76"/>
      <c r="I40" s="66"/>
      <c r="J40" s="66"/>
      <c r="L40" s="81"/>
      <c r="M40" s="81"/>
      <c r="N40" s="81"/>
      <c r="O40" s="88"/>
      <c r="P40" s="87"/>
      <c r="Q40" s="83"/>
      <c r="R40" s="81"/>
      <c r="S40" s="81"/>
      <c r="T40" s="81"/>
      <c r="U40" s="81"/>
    </row>
    <row r="41" spans="1:21">
      <c r="A41" s="66"/>
      <c r="B41" s="66"/>
      <c r="C41" s="66"/>
      <c r="D41" s="66"/>
      <c r="E41" s="74"/>
      <c r="F41" s="73"/>
      <c r="G41" s="70" t="b">
        <f>AI18</f>
        <v>0</v>
      </c>
      <c r="H41" s="75">
        <f>AD24</f>
        <v>0</v>
      </c>
      <c r="I41" s="66"/>
      <c r="J41" s="66"/>
      <c r="L41" s="81"/>
      <c r="M41" s="81"/>
      <c r="N41" s="85" t="b">
        <f>AI6</f>
        <v>0</v>
      </c>
      <c r="O41" s="86">
        <f>AD12</f>
        <v>0</v>
      </c>
      <c r="P41" s="89"/>
      <c r="Q41" s="82"/>
      <c r="R41" s="81"/>
      <c r="S41" s="81"/>
      <c r="T41" s="81"/>
      <c r="U41" s="81"/>
    </row>
    <row r="42" spans="1:21">
      <c r="A42" s="66"/>
      <c r="B42" s="66"/>
      <c r="C42" s="66"/>
      <c r="D42" s="66"/>
      <c r="E42" s="66"/>
      <c r="F42" s="66"/>
      <c r="G42" s="66"/>
      <c r="H42" s="66"/>
      <c r="I42" s="66"/>
      <c r="J42" s="66"/>
      <c r="L42" s="81"/>
      <c r="M42" s="81"/>
      <c r="N42" s="81"/>
      <c r="O42" s="81"/>
      <c r="P42" s="81"/>
      <c r="Q42" s="81"/>
      <c r="R42" s="81"/>
      <c r="S42" s="81"/>
      <c r="T42" s="81"/>
      <c r="U42" s="81"/>
    </row>
    <row r="43" spans="1:21">
      <c r="A43" s="66"/>
      <c r="B43" s="66"/>
      <c r="C43" s="74"/>
      <c r="D43" s="66"/>
      <c r="E43" s="77">
        <f>AB26</f>
        <v>0</v>
      </c>
      <c r="F43" s="71" t="b">
        <f>AI23</f>
        <v>0</v>
      </c>
      <c r="G43" s="66"/>
      <c r="H43" s="66"/>
      <c r="I43" s="66"/>
      <c r="J43" s="66"/>
      <c r="L43" s="81"/>
      <c r="M43" s="81"/>
      <c r="N43" s="81"/>
      <c r="O43" s="81"/>
      <c r="P43" s="85" t="b">
        <f>AI11</f>
        <v>0</v>
      </c>
      <c r="Q43" s="85">
        <f>AB14</f>
        <v>0</v>
      </c>
      <c r="R43" s="81"/>
      <c r="S43" s="81"/>
      <c r="T43" s="81"/>
      <c r="U43" s="81"/>
    </row>
    <row r="44" spans="1:21">
      <c r="A44" s="66"/>
      <c r="B44" s="66"/>
      <c r="C44" s="74"/>
      <c r="D44" s="66"/>
      <c r="E44" s="67">
        <v>24</v>
      </c>
      <c r="F44" s="66"/>
      <c r="G44" s="66"/>
      <c r="H44" s="66"/>
      <c r="I44" s="66"/>
      <c r="J44" s="66"/>
      <c r="L44" s="81"/>
      <c r="M44" s="81"/>
      <c r="N44" s="81"/>
      <c r="O44" s="81"/>
      <c r="P44" s="81"/>
      <c r="Q44" s="84">
        <v>12</v>
      </c>
      <c r="R44" s="81"/>
      <c r="S44" s="81"/>
      <c r="T44" s="81"/>
      <c r="U44" s="81"/>
    </row>
    <row r="45" spans="1:21">
      <c r="A45" s="66" t="s">
        <v>42</v>
      </c>
      <c r="B45" s="66" t="b">
        <f>AH26</f>
        <v>0</v>
      </c>
      <c r="C45" s="66"/>
      <c r="D45" s="66"/>
      <c r="E45" s="72"/>
      <c r="F45" s="66"/>
      <c r="G45" s="66"/>
      <c r="H45" s="66"/>
      <c r="I45" s="66"/>
      <c r="J45" s="66"/>
      <c r="L45" s="81"/>
      <c r="M45" s="81"/>
      <c r="N45" s="81"/>
      <c r="O45" s="81"/>
      <c r="P45" s="81"/>
      <c r="Q45" s="88"/>
      <c r="R45" s="81"/>
      <c r="S45" s="81"/>
      <c r="T45" s="81" t="s">
        <v>34</v>
      </c>
      <c r="U45" s="81" t="b">
        <f>AI14</f>
        <v>0</v>
      </c>
    </row>
    <row r="46" spans="1:21">
      <c r="A46" s="66"/>
      <c r="B46" s="66"/>
      <c r="C46" s="68"/>
      <c r="D46" s="69"/>
      <c r="E46" s="72"/>
      <c r="F46" s="66"/>
      <c r="G46" s="66"/>
      <c r="H46" s="66"/>
      <c r="I46" s="66"/>
      <c r="J46" s="66"/>
      <c r="L46" s="81"/>
      <c r="M46" s="81"/>
      <c r="N46" s="81"/>
      <c r="O46" s="81"/>
      <c r="P46" s="81"/>
      <c r="Q46" s="88"/>
      <c r="R46" s="87"/>
      <c r="S46" s="83"/>
      <c r="T46" s="81"/>
      <c r="U46" s="81"/>
    </row>
    <row r="47" spans="1:21">
      <c r="A47" s="66" t="s">
        <v>43</v>
      </c>
      <c r="B47" s="66" t="b">
        <f>AI26</f>
        <v>0</v>
      </c>
      <c r="C47" s="71"/>
      <c r="D47" s="73"/>
      <c r="E47" s="78">
        <f>AD26</f>
        <v>0</v>
      </c>
      <c r="F47" s="71" t="b">
        <f>AI24</f>
        <v>0</v>
      </c>
      <c r="G47" s="66"/>
      <c r="H47" s="66"/>
      <c r="I47" s="66"/>
      <c r="J47" s="66"/>
      <c r="L47" s="81"/>
      <c r="M47" s="81"/>
      <c r="N47" s="81"/>
      <c r="O47" s="81"/>
      <c r="P47" s="85" t="b">
        <f>AI12</f>
        <v>0</v>
      </c>
      <c r="Q47" s="86">
        <f>AD14</f>
        <v>0</v>
      </c>
      <c r="R47" s="89"/>
      <c r="S47" s="85"/>
      <c r="T47" s="81" t="s">
        <v>35</v>
      </c>
      <c r="U47" s="81" t="b">
        <f>AI14</f>
        <v>0</v>
      </c>
    </row>
    <row r="48" spans="1:21">
      <c r="P48" s="10"/>
      <c r="Q48" s="10"/>
    </row>
    <row r="53" spans="10:14">
      <c r="J53" s="16"/>
      <c r="K53" s="16"/>
      <c r="L53" s="14"/>
      <c r="M53" s="14"/>
      <c r="N53" s="14"/>
    </row>
    <row r="54" spans="10:14">
      <c r="J54" s="16"/>
      <c r="K54" s="16"/>
      <c r="L54" s="14"/>
      <c r="M54" s="14"/>
      <c r="N54" s="14"/>
    </row>
    <row r="55" spans="10:14">
      <c r="J55" s="16"/>
      <c r="K55" s="16"/>
      <c r="L55" s="14"/>
      <c r="M55" s="14"/>
      <c r="N55" s="14"/>
    </row>
    <row r="56" spans="10:14">
      <c r="J56" s="16"/>
      <c r="K56" s="16"/>
      <c r="L56" s="14"/>
      <c r="M56" s="14"/>
      <c r="N56" s="14"/>
    </row>
    <row r="57" spans="10:14">
      <c r="J57" s="16"/>
      <c r="K57" s="16"/>
      <c r="L57" s="14"/>
      <c r="M57" s="14"/>
      <c r="N57" s="14"/>
    </row>
    <row r="58" spans="10:14">
      <c r="J58" s="16"/>
      <c r="K58" s="16"/>
      <c r="L58" s="14"/>
      <c r="M58" s="14"/>
      <c r="N58" s="14"/>
    </row>
    <row r="59" spans="10:14">
      <c r="J59" s="16"/>
      <c r="K59" s="16"/>
      <c r="L59" s="14"/>
      <c r="M59" s="14"/>
      <c r="N59" s="14"/>
    </row>
    <row r="60" spans="10:14">
      <c r="J60" s="16"/>
      <c r="K60" s="16"/>
      <c r="L60" s="14"/>
      <c r="M60" s="14"/>
      <c r="N60" s="14"/>
    </row>
    <row r="61" spans="10:14">
      <c r="J61" s="16"/>
      <c r="K61" s="16"/>
      <c r="L61" s="14"/>
      <c r="M61" s="14"/>
      <c r="N61" s="14"/>
    </row>
    <row r="62" spans="10:14">
      <c r="J62" s="16"/>
      <c r="K62" s="16"/>
      <c r="L62" s="14"/>
      <c r="M62" s="14"/>
      <c r="N62" s="14"/>
    </row>
    <row r="63" spans="10:14">
      <c r="J63" s="16"/>
      <c r="K63" s="16"/>
      <c r="L63" s="14"/>
      <c r="M63" s="14"/>
      <c r="N63" s="14"/>
    </row>
    <row r="64" spans="10:14">
      <c r="J64" s="16"/>
      <c r="K64" s="16"/>
      <c r="L64" s="14"/>
      <c r="M64" s="14"/>
      <c r="N64" s="14"/>
    </row>
    <row r="65" spans="10:14">
      <c r="J65" s="16"/>
      <c r="K65" s="16"/>
      <c r="L65" s="14"/>
      <c r="M65" s="14"/>
      <c r="N65" s="14"/>
    </row>
    <row r="66" spans="10:14">
      <c r="J66" s="16"/>
      <c r="K66" s="16"/>
      <c r="L66" s="14"/>
      <c r="M66" s="14"/>
      <c r="N66" s="14"/>
    </row>
    <row r="67" spans="10:14">
      <c r="J67" s="16"/>
      <c r="K67" s="16"/>
      <c r="L67" s="14"/>
      <c r="M67" s="14"/>
      <c r="N67" s="14"/>
    </row>
    <row r="68" spans="10:14">
      <c r="J68" s="16"/>
      <c r="K68" s="16"/>
      <c r="L68" s="14"/>
      <c r="M68" s="14"/>
      <c r="N68" s="14"/>
    </row>
    <row r="69" spans="10:14">
      <c r="J69" s="16"/>
      <c r="K69" s="16"/>
      <c r="L69" s="14"/>
      <c r="M69" s="14"/>
      <c r="N69" s="14"/>
    </row>
    <row r="70" spans="10:14">
      <c r="J70" s="16"/>
      <c r="K70" s="16"/>
      <c r="L70" s="14"/>
      <c r="M70" s="14"/>
      <c r="N70" s="14"/>
    </row>
    <row r="71" spans="10:14">
      <c r="J71" s="16"/>
      <c r="K71" s="16"/>
      <c r="L71" s="14"/>
      <c r="M71" s="14"/>
      <c r="N71" s="14"/>
    </row>
    <row r="72" spans="10:14">
      <c r="J72" s="16"/>
      <c r="K72" s="16"/>
      <c r="L72" s="14"/>
      <c r="M72" s="14"/>
      <c r="N72" s="14"/>
    </row>
    <row r="73" spans="10:14">
      <c r="J73" s="16"/>
      <c r="K73" s="16"/>
      <c r="L73" s="14"/>
      <c r="M73" s="14"/>
      <c r="N73" s="14"/>
    </row>
    <row r="74" spans="10:14">
      <c r="J74" s="16"/>
      <c r="K74" s="16"/>
      <c r="L74" s="14"/>
      <c r="M74" s="14"/>
      <c r="N74" s="14"/>
    </row>
    <row r="75" spans="10:14">
      <c r="J75" s="16"/>
      <c r="K75" s="16"/>
      <c r="L75" s="14"/>
      <c r="M75" s="14"/>
      <c r="N75" s="14"/>
    </row>
    <row r="76" spans="10:14">
      <c r="J76" s="16"/>
      <c r="K76" s="16"/>
      <c r="L76" s="14"/>
      <c r="M76" s="14"/>
      <c r="N76" s="14"/>
    </row>
    <row r="77" spans="10:14">
      <c r="J77" s="16"/>
      <c r="K77" s="16"/>
      <c r="L77" s="14"/>
      <c r="M77" s="14"/>
      <c r="N77" s="14"/>
    </row>
    <row r="78" spans="10:14">
      <c r="J78" s="16"/>
      <c r="K78" s="16"/>
      <c r="L78" s="14"/>
      <c r="M78" s="14"/>
      <c r="N78" s="14"/>
    </row>
    <row r="79" spans="10:14">
      <c r="J79" s="16"/>
      <c r="K79" s="16"/>
      <c r="L79" s="14"/>
      <c r="M79" s="14"/>
      <c r="N79" s="14"/>
    </row>
    <row r="80" spans="10:14">
      <c r="J80" s="16"/>
      <c r="K80" s="16"/>
      <c r="L80" s="14"/>
      <c r="M80" s="14"/>
      <c r="N80" s="14"/>
    </row>
    <row r="81" spans="10:14">
      <c r="J81" s="16"/>
      <c r="K81" s="16"/>
      <c r="L81" s="14"/>
      <c r="M81" s="14"/>
      <c r="N81" s="14"/>
    </row>
    <row r="82" spans="10:14">
      <c r="J82" s="16"/>
      <c r="K82" s="16"/>
      <c r="L82" s="14"/>
      <c r="M82" s="14"/>
      <c r="N82" s="14"/>
    </row>
  </sheetData>
  <mergeCells count="10">
    <mergeCell ref="L1:U1"/>
    <mergeCell ref="A1:J1"/>
    <mergeCell ref="I3:J3"/>
    <mergeCell ref="P3:Q3"/>
    <mergeCell ref="T3:U3"/>
    <mergeCell ref="A3:B3"/>
    <mergeCell ref="L3:M3"/>
    <mergeCell ref="N3:O3"/>
    <mergeCell ref="G3:H3"/>
    <mergeCell ref="E3:F3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dont use</vt:lpstr>
      <vt:lpstr>Fiche Réglement + Poules XJ</vt:lpstr>
      <vt:lpstr>Fiche Tableaux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Yann Thortveit</cp:lastModifiedBy>
  <cp:lastPrinted>2020-03-24T23:49:25Z</cp:lastPrinted>
  <dcterms:created xsi:type="dcterms:W3CDTF">2020-03-22T16:09:06Z</dcterms:created>
  <dcterms:modified xsi:type="dcterms:W3CDTF">2020-04-05T11:50:36Z</dcterms:modified>
</cp:coreProperties>
</file>