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ippe\Desktop\COST CONTROL\"/>
    </mc:Choice>
  </mc:AlternateContent>
  <bookViews>
    <workbookView xWindow="240" yWindow="108" windowWidth="14808" windowHeight="8016" tabRatio="672" activeTab="3"/>
  </bookViews>
  <sheets>
    <sheet name="POIREAU PATATES" sheetId="21" r:id="rId1"/>
    <sheet name="jambon beurre" sheetId="20" r:id="rId2"/>
    <sheet name="porc camamel" sheetId="19" r:id="rId3"/>
    <sheet name="Synthese" sheetId="11" r:id="rId4"/>
    <sheet name="liste1" sheetId="14" r:id="rId5"/>
    <sheet name="base_ft" sheetId="18" r:id="rId6"/>
    <sheet name="envoi_fiche" sheetId="23" r:id="rId7"/>
  </sheets>
  <externalReferences>
    <externalReference r:id="rId8"/>
    <externalReference r:id="rId9"/>
  </externalReferences>
  <definedNames>
    <definedName name="consult_nom_fiche" localSheetId="6">envoi_fiche!$B$4</definedName>
    <definedName name="consult_nom_fiche" localSheetId="1">'jambon beurre'!$B$4</definedName>
    <definedName name="consult_nom_fiche" localSheetId="0">'POIREAU PATATES'!$B$4</definedName>
    <definedName name="consult_nom_fiche" localSheetId="2">'porc camamel'!$B$4</definedName>
    <definedName name="Form_Feuil3_N">8</definedName>
    <definedName name="libelle" localSheetId="6">OFFSET([1]mercuriale!$A$1,1,,COUNTA([1]mercuriale!$A:$A)-1)</definedName>
    <definedName name="libelle" localSheetId="1">OFFSET([1]mercuriale!$A$1,1,,COUNTA([1]mercuriale!$A:$A)-1)</definedName>
    <definedName name="libelle" localSheetId="0">OFFSET([1]mercuriale!$A$1,1,,COUNTA([1]mercuriale!$A:$A)-1)</definedName>
    <definedName name="libelle" localSheetId="2">OFFSET([1]mercuriale!$A$1,1,,COUNTA([1]mercuriale!$A:$A)-1)</definedName>
    <definedName name="libelle">OFFSET([2]mercuriale!$A$1,1,,COUNTA([2]mercuriale!$A:$A)-1)</definedName>
    <definedName name="Liste_fiches_techniques" localSheetId="6">OFFSET([1]doublons!$A$1,1,,COUNTA([1]doublons!$A:$A)-1)</definedName>
    <definedName name="Liste_fiches_techniques" localSheetId="1">OFFSET([1]doublons!$A$1,1,,COUNTA([1]doublons!$A:$A)-1)</definedName>
    <definedName name="Liste_fiches_techniques" localSheetId="0">OFFSET([1]doublons!$A$1,1,,COUNTA([1]doublons!$A:$A)-1)</definedName>
    <definedName name="Liste_fiches_techniques" localSheetId="2">OFFSET([1]doublons!$A$1,1,,COUNTA([1]doublons!$A:$A)-1)</definedName>
    <definedName name="Liste_fiches_techniques">OFFSET([2]doublons!$A$1,1,,COUNTA([2]doublons!$A:$A)-1)</definedName>
    <definedName name="liste_simple_noms_fiches">OFFSET(base_ft!$A$1,1,,COUNTA(base_ft!$A:$A)-1)</definedName>
    <definedName name="liste_temps" localSheetId="6">OFFSET([1]liste!$A$1,1,,COUNTA([1]liste!$A:$A)-1)</definedName>
    <definedName name="liste_temps" localSheetId="1">OFFSET([1]liste!$A$1,1,,COUNTA([1]liste!$A:$A)-1)</definedName>
    <definedName name="liste_temps" localSheetId="0">OFFSET([1]liste!$A$1,1,,COUNTA([1]liste!$A:$A)-1)</definedName>
    <definedName name="liste_temps" localSheetId="2">OFFSET([1]liste!$A$1,1,,COUNTA([1]liste!$A:$A)-1)</definedName>
    <definedName name="liste_temps">OFFSET([2]liste!$A$1,1,,COUNTA([2]liste!$A:$A)-1)</definedName>
    <definedName name="liste_tot_fiches">OFFSET(base_ft!$A$1,1,,COUNTA(base_ft!$A:$A)-1,COUNTA(base_ft!$1:$1))</definedName>
    <definedName name="liste_totale" localSheetId="6">OFFSET([1]mercuriale!$A$1,1,,COUNTA([1]mercuriale!$A:$A)-1,COUNTA([1]mercuriale!$2:$2))</definedName>
    <definedName name="liste_totale" localSheetId="1">OFFSET([1]mercuriale!$A$1,1,,COUNTA([1]mercuriale!$A:$A)-1,COUNTA([1]mercuriale!$2:$2))</definedName>
    <definedName name="liste_totale" localSheetId="0">OFFSET([1]mercuriale!$A$1,1,,COUNTA([1]mercuriale!$A:$A)-1,COUNTA([1]mercuriale!$2:$2))</definedName>
    <definedName name="liste_totale" localSheetId="2">OFFSET([1]mercuriale!$A$1,1,,COUNTA([1]mercuriale!$A:$A)-1,COUNTA([1]mercuriale!$2:$2))</definedName>
    <definedName name="liste_totale">OFFSET([2]mercuriale!$A$1,1,,COUNTA([2]mercuriale!$A:$A)-1,COUNTA([2]mercuriale!$2:$2))</definedName>
    <definedName name="quantite" localSheetId="6">OFFSET([1]liste!$B$1,1,,COUNTA([1]liste!$B:$B)-1)</definedName>
    <definedName name="quantite" localSheetId="1">OFFSET([1]liste!$B$1,1,,COUNTA([1]liste!$B:$B)-1)</definedName>
    <definedName name="quantite" localSheetId="0">OFFSET([1]liste!$B$1,1,,COUNTA([1]liste!$B:$B)-1)</definedName>
    <definedName name="quantite" localSheetId="2">OFFSET([1]liste!$B$1,1,,COUNTA([1]liste!$B:$B)-1)</definedName>
    <definedName name="quantite">OFFSET([2]liste!$B$1,1,,COUNTA([2]liste!$B:$B)-1)</definedName>
    <definedName name="unite" localSheetId="6">OFFSET([1]liste!$C$1,1,,COUNTA([1]liste!$C:$C)-1)</definedName>
    <definedName name="unite" localSheetId="1">OFFSET([1]liste!$C$1,1,,COUNTA([1]liste!$C:$C)-1)</definedName>
    <definedName name="unite" localSheetId="0">OFFSET([1]liste!$C$1,1,,COUNTA([1]liste!$C:$C)-1)</definedName>
    <definedName name="unite" localSheetId="2">OFFSET([1]liste!$C$1,1,,COUNTA([1]liste!$C:$C)-1)</definedName>
    <definedName name="unite">OFFSET([2]liste!$C$1,1,,COUNTA([2]liste!$C:$C)-1)</definedName>
    <definedName name="_xlnm.Print_Area" localSheetId="6">envoi_fiche!$A$3:$H$37</definedName>
    <definedName name="_xlnm.Print_Area" localSheetId="1">'jambon beurre'!$A$3:$H$37</definedName>
    <definedName name="_xlnm.Print_Area" localSheetId="0">'POIREAU PATATES'!$A$3:$H$37</definedName>
    <definedName name="_xlnm.Print_Area" localSheetId="2">'porc camamel'!$A$3:$H$37</definedName>
  </definedNames>
  <calcPr calcId="162913"/>
</workbook>
</file>

<file path=xl/calcChain.xml><?xml version="1.0" encoding="utf-8"?>
<calcChain xmlns="http://schemas.openxmlformats.org/spreadsheetml/2006/main">
  <c r="H37" i="23" l="1"/>
  <c r="H36" i="23"/>
  <c r="F37" i="23"/>
  <c r="B37" i="23"/>
  <c r="FO2" i="23" s="1"/>
  <c r="G35" i="23"/>
  <c r="FN2" i="23" s="1"/>
  <c r="G34" i="23"/>
  <c r="FM2" i="23" s="1"/>
  <c r="G33" i="23"/>
  <c r="FL2" i="23" s="1"/>
  <c r="G32" i="23"/>
  <c r="G31" i="23"/>
  <c r="G30" i="23"/>
  <c r="FI2" i="23" s="1"/>
  <c r="G29" i="23"/>
  <c r="FH2" i="23" s="1"/>
  <c r="G28" i="23"/>
  <c r="FG2" i="23" s="1"/>
  <c r="H27" i="23"/>
  <c r="FF2" i="23" s="1"/>
  <c r="H26" i="23"/>
  <c r="FE2" i="23" s="1"/>
  <c r="H25" i="23"/>
  <c r="FD2" i="23" s="1"/>
  <c r="H24" i="23"/>
  <c r="FC2" i="23" s="1"/>
  <c r="H23" i="23"/>
  <c r="FB2" i="23" s="1"/>
  <c r="H22" i="23"/>
  <c r="FA2" i="23" s="1"/>
  <c r="H21" i="23"/>
  <c r="EZ2" i="23" s="1"/>
  <c r="H20" i="23"/>
  <c r="EY2" i="23" s="1"/>
  <c r="H19" i="23"/>
  <c r="EX2" i="23" s="1"/>
  <c r="H18" i="23"/>
  <c r="EW2" i="23" s="1"/>
  <c r="H17" i="23"/>
  <c r="EV2" i="23" s="1"/>
  <c r="H16" i="23"/>
  <c r="EU2" i="23" s="1"/>
  <c r="H15" i="23"/>
  <c r="ET2" i="23" s="1"/>
  <c r="H14" i="23"/>
  <c r="ES2" i="23" s="1"/>
  <c r="H13" i="23"/>
  <c r="ER2" i="23" s="1"/>
  <c r="H12" i="23"/>
  <c r="EQ2" i="23" s="1"/>
  <c r="H11" i="23"/>
  <c r="EP2" i="23" s="1"/>
  <c r="H10" i="23"/>
  <c r="EO2" i="23" s="1"/>
  <c r="H9" i="23"/>
  <c r="EN2" i="23" s="1"/>
  <c r="H8" i="23"/>
  <c r="EM2" i="23" s="1"/>
  <c r="G27" i="23"/>
  <c r="EL2" i="23" s="1"/>
  <c r="G26" i="23"/>
  <c r="EK2" i="23" s="1"/>
  <c r="G25" i="23"/>
  <c r="EJ2" i="23" s="1"/>
  <c r="G24" i="23"/>
  <c r="EI2" i="23" s="1"/>
  <c r="G23" i="23"/>
  <c r="EH2" i="23" s="1"/>
  <c r="G22" i="23"/>
  <c r="EG2" i="23" s="1"/>
  <c r="G21" i="23"/>
  <c r="EF2" i="23" s="1"/>
  <c r="G20" i="23"/>
  <c r="EE2" i="23" s="1"/>
  <c r="G19" i="23"/>
  <c r="ED2" i="23" s="1"/>
  <c r="G18" i="23"/>
  <c r="EC2" i="23" s="1"/>
  <c r="G17" i="23"/>
  <c r="EB2" i="23" s="1"/>
  <c r="G16" i="23"/>
  <c r="EA2" i="23" s="1"/>
  <c r="G15" i="23"/>
  <c r="DZ2" i="23" s="1"/>
  <c r="G14" i="23"/>
  <c r="DY2" i="23" s="1"/>
  <c r="G13" i="23"/>
  <c r="DX2" i="23" s="1"/>
  <c r="G12" i="23"/>
  <c r="DW2" i="23" s="1"/>
  <c r="G11" i="23"/>
  <c r="DV2" i="23" s="1"/>
  <c r="G10" i="23"/>
  <c r="DU2" i="23" s="1"/>
  <c r="G9" i="23"/>
  <c r="DT2" i="23" s="1"/>
  <c r="G8" i="23"/>
  <c r="F27" i="23"/>
  <c r="DR2" i="23" s="1"/>
  <c r="F26" i="23"/>
  <c r="DQ2" i="23" s="1"/>
  <c r="F25" i="23"/>
  <c r="DP2" i="23" s="1"/>
  <c r="F24" i="23"/>
  <c r="DO2" i="23" s="1"/>
  <c r="F23" i="23"/>
  <c r="DN2" i="23" s="1"/>
  <c r="F22" i="23"/>
  <c r="DM2" i="23" s="1"/>
  <c r="F21" i="23"/>
  <c r="DL2" i="23" s="1"/>
  <c r="F20" i="23"/>
  <c r="DK2" i="23" s="1"/>
  <c r="F19" i="23"/>
  <c r="DJ2" i="23" s="1"/>
  <c r="F18" i="23"/>
  <c r="DI2" i="23" s="1"/>
  <c r="F17" i="23"/>
  <c r="DH2" i="23" s="1"/>
  <c r="F16" i="23"/>
  <c r="DG2" i="23" s="1"/>
  <c r="F15" i="23"/>
  <c r="DF2" i="23" s="1"/>
  <c r="F14" i="23"/>
  <c r="DE2" i="23" s="1"/>
  <c r="F13" i="23"/>
  <c r="DD2" i="23" s="1"/>
  <c r="F12" i="23"/>
  <c r="DC2" i="23" s="1"/>
  <c r="F11" i="23"/>
  <c r="DB2" i="23" s="1"/>
  <c r="F10" i="23"/>
  <c r="DA2" i="23" s="1"/>
  <c r="F9" i="23"/>
  <c r="CZ2" i="23" s="1"/>
  <c r="F8" i="23"/>
  <c r="CY2" i="23" s="1"/>
  <c r="E27" i="23"/>
  <c r="CX2" i="23" s="1"/>
  <c r="E26" i="23"/>
  <c r="CW2" i="23" s="1"/>
  <c r="E25" i="23"/>
  <c r="CV2" i="23" s="1"/>
  <c r="E24" i="23"/>
  <c r="CU2" i="23" s="1"/>
  <c r="E23" i="23"/>
  <c r="CT2" i="23" s="1"/>
  <c r="E22" i="23"/>
  <c r="CS2" i="23" s="1"/>
  <c r="E21" i="23"/>
  <c r="CR2" i="23" s="1"/>
  <c r="E20" i="23"/>
  <c r="CQ2" i="23" s="1"/>
  <c r="E19" i="23"/>
  <c r="CP2" i="23" s="1"/>
  <c r="E18" i="23"/>
  <c r="CO2" i="23" s="1"/>
  <c r="E17" i="23"/>
  <c r="CN2" i="23" s="1"/>
  <c r="E16" i="23"/>
  <c r="CM2" i="23" s="1"/>
  <c r="E15" i="23"/>
  <c r="CL2" i="23" s="1"/>
  <c r="E14" i="23"/>
  <c r="CK2" i="23" s="1"/>
  <c r="E13" i="23"/>
  <c r="CJ2" i="23" s="1"/>
  <c r="E12" i="23"/>
  <c r="CI2" i="23" s="1"/>
  <c r="E11" i="23"/>
  <c r="CH2" i="23" s="1"/>
  <c r="E10" i="23"/>
  <c r="CG2" i="23" s="1"/>
  <c r="E9" i="23"/>
  <c r="E8" i="23"/>
  <c r="CE2" i="23" s="1"/>
  <c r="D27" i="23"/>
  <c r="CD2" i="23" s="1"/>
  <c r="D26" i="23"/>
  <c r="CC2" i="23" s="1"/>
  <c r="D25" i="23"/>
  <c r="CB2" i="23" s="1"/>
  <c r="D24" i="23"/>
  <c r="CA2" i="23" s="1"/>
  <c r="D23" i="23"/>
  <c r="BZ2" i="23" s="1"/>
  <c r="D22" i="23"/>
  <c r="BY2" i="23" s="1"/>
  <c r="D21" i="23"/>
  <c r="BX2" i="23" s="1"/>
  <c r="D20" i="23"/>
  <c r="BW2" i="23" s="1"/>
  <c r="D19" i="23"/>
  <c r="BV2" i="23" s="1"/>
  <c r="D18" i="23"/>
  <c r="BU2" i="23" s="1"/>
  <c r="D17" i="23"/>
  <c r="BT2" i="23" s="1"/>
  <c r="D16" i="23"/>
  <c r="BS2" i="23" s="1"/>
  <c r="D15" i="23"/>
  <c r="BR2" i="23" s="1"/>
  <c r="D14" i="23"/>
  <c r="BQ2" i="23" s="1"/>
  <c r="D13" i="23"/>
  <c r="BP2" i="23" s="1"/>
  <c r="D12" i="23"/>
  <c r="BO2" i="23" s="1"/>
  <c r="D11" i="23"/>
  <c r="BN2" i="23" s="1"/>
  <c r="D10" i="23"/>
  <c r="BM2" i="23" s="1"/>
  <c r="D9" i="23"/>
  <c r="BL2" i="23" s="1"/>
  <c r="D8" i="23"/>
  <c r="BK2" i="23" s="1"/>
  <c r="C27" i="23"/>
  <c r="BJ2" i="23" s="1"/>
  <c r="C26" i="23"/>
  <c r="BI2" i="23" s="1"/>
  <c r="C25" i="23"/>
  <c r="BH2" i="23" s="1"/>
  <c r="C24" i="23"/>
  <c r="BG2" i="23" s="1"/>
  <c r="C23" i="23"/>
  <c r="BF2" i="23" s="1"/>
  <c r="C22" i="23"/>
  <c r="BE2" i="23" s="1"/>
  <c r="C21" i="23"/>
  <c r="BD2" i="23" s="1"/>
  <c r="C20" i="23"/>
  <c r="BC2" i="23" s="1"/>
  <c r="C19" i="23"/>
  <c r="BB2" i="23" s="1"/>
  <c r="C18" i="23"/>
  <c r="BA2" i="23" s="1"/>
  <c r="C17" i="23"/>
  <c r="AZ2" i="23" s="1"/>
  <c r="C16" i="23"/>
  <c r="AY2" i="23" s="1"/>
  <c r="C15" i="23"/>
  <c r="AX2" i="23" s="1"/>
  <c r="C14" i="23"/>
  <c r="AW2" i="23" s="1"/>
  <c r="C13" i="23"/>
  <c r="AV2" i="23" s="1"/>
  <c r="C12" i="23"/>
  <c r="AU2" i="23" s="1"/>
  <c r="C11" i="23"/>
  <c r="AT2" i="23" s="1"/>
  <c r="C10" i="23"/>
  <c r="AS2" i="23" s="1"/>
  <c r="C9" i="23"/>
  <c r="AR2" i="23" s="1"/>
  <c r="C8" i="23"/>
  <c r="AQ2" i="23" s="1"/>
  <c r="B27" i="23"/>
  <c r="AP2" i="23" s="1"/>
  <c r="B26" i="23"/>
  <c r="AO2" i="23" s="1"/>
  <c r="B25" i="23"/>
  <c r="AN2" i="23" s="1"/>
  <c r="B24" i="23"/>
  <c r="AM2" i="23" s="1"/>
  <c r="B23" i="23"/>
  <c r="AL2" i="23" s="1"/>
  <c r="B22" i="23"/>
  <c r="AK2" i="23" s="1"/>
  <c r="B21" i="23"/>
  <c r="AJ2" i="23" s="1"/>
  <c r="B20" i="23"/>
  <c r="AI2" i="23" s="1"/>
  <c r="B19" i="23"/>
  <c r="AH2" i="23" s="1"/>
  <c r="B18" i="23"/>
  <c r="AG2" i="23" s="1"/>
  <c r="B17" i="23"/>
  <c r="AF2" i="23" s="1"/>
  <c r="B16" i="23"/>
  <c r="AE2" i="23" s="1"/>
  <c r="B15" i="23"/>
  <c r="AD2" i="23" s="1"/>
  <c r="B14" i="23"/>
  <c r="AC2" i="23" s="1"/>
  <c r="B13" i="23"/>
  <c r="AB2" i="23" s="1"/>
  <c r="B12" i="23"/>
  <c r="AA2" i="23" s="1"/>
  <c r="B11" i="23"/>
  <c r="Z2" i="23" s="1"/>
  <c r="B10" i="23"/>
  <c r="Y2" i="23" s="1"/>
  <c r="B9" i="23"/>
  <c r="X2" i="23" s="1"/>
  <c r="B8" i="23"/>
  <c r="W2" i="23" s="1"/>
  <c r="A27" i="23"/>
  <c r="V2" i="23" s="1"/>
  <c r="A26" i="23"/>
  <c r="U2" i="23" s="1"/>
  <c r="A25" i="23"/>
  <c r="T2" i="23" s="1"/>
  <c r="A24" i="23"/>
  <c r="S2" i="23" s="1"/>
  <c r="A23" i="23"/>
  <c r="R2" i="23" s="1"/>
  <c r="A22" i="23"/>
  <c r="Q2" i="23" s="1"/>
  <c r="A21" i="23"/>
  <c r="P2" i="23" s="1"/>
  <c r="A20" i="23"/>
  <c r="O2" i="23" s="1"/>
  <c r="A19" i="23"/>
  <c r="N2" i="23" s="1"/>
  <c r="A18" i="23"/>
  <c r="M2" i="23" s="1"/>
  <c r="A17" i="23"/>
  <c r="L2" i="23" s="1"/>
  <c r="A16" i="23"/>
  <c r="K2" i="23" s="1"/>
  <c r="A15" i="23"/>
  <c r="J2" i="23" s="1"/>
  <c r="A14" i="23"/>
  <c r="I2" i="23" s="1"/>
  <c r="A13" i="23"/>
  <c r="H2" i="23" s="1"/>
  <c r="A12" i="23"/>
  <c r="G2" i="23" s="1"/>
  <c r="A11" i="23"/>
  <c r="F2" i="23" s="1"/>
  <c r="A10" i="23"/>
  <c r="E2" i="23" s="1"/>
  <c r="A9" i="23"/>
  <c r="D2" i="23" s="1"/>
  <c r="A8" i="23"/>
  <c r="C2" i="23" s="1"/>
  <c r="B5" i="23"/>
  <c r="B2" i="23" s="1"/>
  <c r="A2" i="23"/>
  <c r="FR1" i="23"/>
  <c r="FQ1" i="23"/>
  <c r="FP1" i="23"/>
  <c r="FO1" i="23"/>
  <c r="FN1" i="23"/>
  <c r="FM1" i="23"/>
  <c r="FL1" i="23"/>
  <c r="FK1" i="23"/>
  <c r="FJ1" i="23"/>
  <c r="FI1" i="23"/>
  <c r="FH1" i="23"/>
  <c r="FG1" i="23"/>
  <c r="B1" i="23"/>
  <c r="A1" i="23"/>
  <c r="CF2" i="23" l="1"/>
  <c r="A2" i="21"/>
  <c r="DS2" i="23" l="1"/>
  <c r="G34" i="21"/>
  <c r="G27" i="21"/>
  <c r="EL2" i="21" s="1"/>
  <c r="F27" i="21"/>
  <c r="DR2" i="21" s="1"/>
  <c r="E27" i="21"/>
  <c r="CX2" i="21" s="1"/>
  <c r="D27" i="21"/>
  <c r="CD2" i="21" s="1"/>
  <c r="G26" i="21"/>
  <c r="EK2" i="21" s="1"/>
  <c r="F26" i="21"/>
  <c r="DQ2" i="21" s="1"/>
  <c r="E26" i="21"/>
  <c r="CW2" i="21" s="1"/>
  <c r="D26" i="21"/>
  <c r="CC2" i="21" s="1"/>
  <c r="G25" i="21"/>
  <c r="EJ2" i="21" s="1"/>
  <c r="F25" i="21"/>
  <c r="DP2" i="21" s="1"/>
  <c r="E25" i="21"/>
  <c r="CV2" i="21" s="1"/>
  <c r="D25" i="21"/>
  <c r="CB2" i="21" s="1"/>
  <c r="G24" i="21"/>
  <c r="EI2" i="21" s="1"/>
  <c r="F24" i="21"/>
  <c r="DO2" i="21" s="1"/>
  <c r="E24" i="21"/>
  <c r="CU2" i="21" s="1"/>
  <c r="D24" i="21"/>
  <c r="G23" i="21"/>
  <c r="EH2" i="21" s="1"/>
  <c r="F23" i="21"/>
  <c r="DN2" i="21" s="1"/>
  <c r="E23" i="21"/>
  <c r="CT2" i="21" s="1"/>
  <c r="D23" i="21"/>
  <c r="G22" i="21"/>
  <c r="EG2" i="21" s="1"/>
  <c r="F22" i="21"/>
  <c r="DM2" i="21" s="1"/>
  <c r="E22" i="21"/>
  <c r="CS2" i="21" s="1"/>
  <c r="D22" i="21"/>
  <c r="G21" i="21"/>
  <c r="EF2" i="21" s="1"/>
  <c r="F21" i="21"/>
  <c r="DL2" i="21" s="1"/>
  <c r="E21" i="21"/>
  <c r="CR2" i="21" s="1"/>
  <c r="D21" i="21"/>
  <c r="G20" i="21"/>
  <c r="EE2" i="21" s="1"/>
  <c r="F20" i="21"/>
  <c r="DK2" i="21" s="1"/>
  <c r="E20" i="21"/>
  <c r="CQ2" i="21" s="1"/>
  <c r="D20" i="21"/>
  <c r="BW2" i="21" s="1"/>
  <c r="G19" i="21"/>
  <c r="F19" i="21"/>
  <c r="DJ2" i="21" s="1"/>
  <c r="E19" i="21"/>
  <c r="CP2" i="21" s="1"/>
  <c r="D19" i="21"/>
  <c r="G18" i="21"/>
  <c r="EC2" i="21" s="1"/>
  <c r="F18" i="21"/>
  <c r="DI2" i="21" s="1"/>
  <c r="E18" i="21"/>
  <c r="CO2" i="21" s="1"/>
  <c r="D18" i="21"/>
  <c r="BU2" i="21" s="1"/>
  <c r="G17" i="21"/>
  <c r="EB2" i="21" s="1"/>
  <c r="F17" i="21"/>
  <c r="DH2" i="21" s="1"/>
  <c r="E17" i="21"/>
  <c r="CN2" i="21" s="1"/>
  <c r="D17" i="21"/>
  <c r="BT2" i="21" s="1"/>
  <c r="G16" i="21"/>
  <c r="EA2" i="21" s="1"/>
  <c r="F16" i="21"/>
  <c r="DG2" i="21" s="1"/>
  <c r="E16" i="21"/>
  <c r="CM2" i="21" s="1"/>
  <c r="D16" i="21"/>
  <c r="G15" i="21"/>
  <c r="DZ2" i="21" s="1"/>
  <c r="F15" i="21"/>
  <c r="DF2" i="21" s="1"/>
  <c r="E15" i="21"/>
  <c r="CL2" i="21" s="1"/>
  <c r="D15" i="21"/>
  <c r="BR2" i="21" s="1"/>
  <c r="G14" i="21"/>
  <c r="DY2" i="21" s="1"/>
  <c r="F14" i="21"/>
  <c r="DE2" i="21" s="1"/>
  <c r="E14" i="21"/>
  <c r="CK2" i="21" s="1"/>
  <c r="D14" i="21"/>
  <c r="G13" i="21"/>
  <c r="DX2" i="21" s="1"/>
  <c r="F13" i="21"/>
  <c r="DD2" i="21" s="1"/>
  <c r="E13" i="21"/>
  <c r="CJ2" i="21" s="1"/>
  <c r="D13" i="21"/>
  <c r="G12" i="21"/>
  <c r="DW2" i="21" s="1"/>
  <c r="F12" i="21"/>
  <c r="DC2" i="21" s="1"/>
  <c r="E12" i="21"/>
  <c r="CI2" i="21" s="1"/>
  <c r="D12" i="21"/>
  <c r="BO2" i="21" s="1"/>
  <c r="G11" i="21"/>
  <c r="DV2" i="21" s="1"/>
  <c r="F11" i="21"/>
  <c r="DB2" i="21" s="1"/>
  <c r="E11" i="21"/>
  <c r="CH2" i="21" s="1"/>
  <c r="D11" i="21"/>
  <c r="BN2" i="21" s="1"/>
  <c r="G10" i="21"/>
  <c r="DU2" i="21" s="1"/>
  <c r="F10" i="21"/>
  <c r="DA2" i="21" s="1"/>
  <c r="E10" i="21"/>
  <c r="CG2" i="21" s="1"/>
  <c r="D10" i="21"/>
  <c r="BM2" i="21" s="1"/>
  <c r="F9" i="21"/>
  <c r="CZ2" i="21" s="1"/>
  <c r="E9" i="21"/>
  <c r="G9" i="21" s="1"/>
  <c r="DT2" i="21" s="1"/>
  <c r="D9" i="21"/>
  <c r="F8" i="21"/>
  <c r="CY2" i="21" s="1"/>
  <c r="E8" i="21"/>
  <c r="CE2" i="21" s="1"/>
  <c r="D8" i="21"/>
  <c r="BK2" i="21" s="1"/>
  <c r="FO2" i="21"/>
  <c r="FN2" i="21"/>
  <c r="FM2" i="21"/>
  <c r="FL2" i="21"/>
  <c r="FI2" i="21"/>
  <c r="FH2" i="21"/>
  <c r="FG2" i="21"/>
  <c r="FF2" i="21"/>
  <c r="FE2" i="21"/>
  <c r="FD2" i="21"/>
  <c r="FC2" i="21"/>
  <c r="FB2" i="21"/>
  <c r="FA2" i="21"/>
  <c r="EZ2" i="21"/>
  <c r="EY2" i="21"/>
  <c r="EX2" i="21"/>
  <c r="EW2" i="21"/>
  <c r="EV2" i="21"/>
  <c r="EU2" i="21"/>
  <c r="ET2" i="21"/>
  <c r="ES2" i="21"/>
  <c r="ER2" i="21"/>
  <c r="EQ2" i="21"/>
  <c r="EP2" i="21"/>
  <c r="EO2" i="21"/>
  <c r="EN2" i="21"/>
  <c r="EM2" i="21"/>
  <c r="ED2" i="21"/>
  <c r="CA2" i="21"/>
  <c r="BZ2" i="21"/>
  <c r="BY2" i="21"/>
  <c r="BX2" i="21"/>
  <c r="BV2" i="21"/>
  <c r="BS2" i="21"/>
  <c r="BQ2" i="21"/>
  <c r="BP2" i="21"/>
  <c r="BL2" i="21"/>
  <c r="BJ2" i="21"/>
  <c r="BI2" i="21"/>
  <c r="BH2" i="21"/>
  <c r="BG2" i="21"/>
  <c r="BF2" i="21"/>
  <c r="BE2" i="21"/>
  <c r="BD2" i="21"/>
  <c r="BC2" i="21"/>
  <c r="BB2" i="21"/>
  <c r="BA2" i="21"/>
  <c r="AZ2" i="21"/>
  <c r="AY2" i="21"/>
  <c r="AX2" i="21"/>
  <c r="AW2" i="21"/>
  <c r="AV2" i="21"/>
  <c r="AU2" i="21"/>
  <c r="AT2" i="21"/>
  <c r="AS2" i="21"/>
  <c r="AR2" i="21"/>
  <c r="AQ2" i="21"/>
  <c r="AP2" i="21"/>
  <c r="AO2" i="21"/>
  <c r="AN2" i="21"/>
  <c r="AM2" i="21"/>
  <c r="AL2" i="21"/>
  <c r="AK2" i="21"/>
  <c r="AJ2" i="21"/>
  <c r="AI2" i="21"/>
  <c r="AH2" i="21"/>
  <c r="AG2" i="21"/>
  <c r="AF2" i="21"/>
  <c r="AE2" i="21"/>
  <c r="AD2" i="21"/>
  <c r="AC2" i="21"/>
  <c r="AB2" i="21"/>
  <c r="AA2" i="21"/>
  <c r="Z2" i="21"/>
  <c r="Y2" i="21"/>
  <c r="X2" i="21"/>
  <c r="W2" i="21"/>
  <c r="V2" i="21"/>
  <c r="U2" i="21"/>
  <c r="T2" i="21"/>
  <c r="S2" i="21"/>
  <c r="R2" i="21"/>
  <c r="Q2" i="21"/>
  <c r="P2" i="21"/>
  <c r="O2" i="21"/>
  <c r="N2" i="21"/>
  <c r="M2" i="21"/>
  <c r="L2" i="21"/>
  <c r="K2" i="21"/>
  <c r="J2" i="21"/>
  <c r="I2" i="21"/>
  <c r="H2" i="21"/>
  <c r="G2" i="21"/>
  <c r="F2" i="21"/>
  <c r="E2" i="21"/>
  <c r="D2" i="21"/>
  <c r="C2" i="21"/>
  <c r="B2" i="21"/>
  <c r="FR1" i="21"/>
  <c r="FQ1" i="21"/>
  <c r="FP1" i="21"/>
  <c r="FO1" i="21"/>
  <c r="FN1" i="21"/>
  <c r="FM1" i="21"/>
  <c r="FL1" i="21"/>
  <c r="FK1" i="21"/>
  <c r="FJ1" i="21"/>
  <c r="FI1" i="21"/>
  <c r="FH1" i="21"/>
  <c r="FG1" i="21"/>
  <c r="B1" i="21"/>
  <c r="A1" i="21"/>
  <c r="FJ2" i="23" l="1"/>
  <c r="CF2" i="21"/>
  <c r="G8" i="21"/>
  <c r="G31" i="21" s="1"/>
  <c r="G34" i="20"/>
  <c r="FM2" i="20" s="1"/>
  <c r="G27" i="20"/>
  <c r="EL2" i="20" s="1"/>
  <c r="F27" i="20"/>
  <c r="DR2" i="20" s="1"/>
  <c r="E27" i="20"/>
  <c r="D27" i="20"/>
  <c r="CD2" i="20" s="1"/>
  <c r="G26" i="20"/>
  <c r="EK2" i="20" s="1"/>
  <c r="F26" i="20"/>
  <c r="DQ2" i="20" s="1"/>
  <c r="E26" i="20"/>
  <c r="CW2" i="20" s="1"/>
  <c r="D26" i="20"/>
  <c r="CC2" i="20" s="1"/>
  <c r="G25" i="20"/>
  <c r="EJ2" i="20" s="1"/>
  <c r="F25" i="20"/>
  <c r="DP2" i="20" s="1"/>
  <c r="E25" i="20"/>
  <c r="D25" i="20"/>
  <c r="G24" i="20"/>
  <c r="EI2" i="20" s="1"/>
  <c r="F24" i="20"/>
  <c r="DO2" i="20" s="1"/>
  <c r="E24" i="20"/>
  <c r="CU2" i="20" s="1"/>
  <c r="D24" i="20"/>
  <c r="G23" i="20"/>
  <c r="EH2" i="20" s="1"/>
  <c r="F23" i="20"/>
  <c r="DN2" i="20" s="1"/>
  <c r="E23" i="20"/>
  <c r="D23" i="20"/>
  <c r="BZ2" i="20" s="1"/>
  <c r="G22" i="20"/>
  <c r="EG2" i="20" s="1"/>
  <c r="F22" i="20"/>
  <c r="DM2" i="20" s="1"/>
  <c r="E22" i="20"/>
  <c r="CS2" i="20" s="1"/>
  <c r="D22" i="20"/>
  <c r="BY2" i="20" s="1"/>
  <c r="G21" i="20"/>
  <c r="EF2" i="20" s="1"/>
  <c r="F21" i="20"/>
  <c r="DL2" i="20" s="1"/>
  <c r="E21" i="20"/>
  <c r="D21" i="20"/>
  <c r="BX2" i="20" s="1"/>
  <c r="G20" i="20"/>
  <c r="EE2" i="20" s="1"/>
  <c r="F20" i="20"/>
  <c r="DK2" i="20" s="1"/>
  <c r="E20" i="20"/>
  <c r="CQ2" i="20" s="1"/>
  <c r="D20" i="20"/>
  <c r="BW2" i="20" s="1"/>
  <c r="G19" i="20"/>
  <c r="ED2" i="20" s="1"/>
  <c r="F19" i="20"/>
  <c r="DJ2" i="20" s="1"/>
  <c r="E19" i="20"/>
  <c r="D19" i="20"/>
  <c r="BV2" i="20" s="1"/>
  <c r="G18" i="20"/>
  <c r="EC2" i="20" s="1"/>
  <c r="F18" i="20"/>
  <c r="DI2" i="20" s="1"/>
  <c r="E18" i="20"/>
  <c r="CO2" i="20" s="1"/>
  <c r="D18" i="20"/>
  <c r="BU2" i="20" s="1"/>
  <c r="G17" i="20"/>
  <c r="EB2" i="20" s="1"/>
  <c r="F17" i="20"/>
  <c r="DH2" i="20" s="1"/>
  <c r="E17" i="20"/>
  <c r="D17" i="20"/>
  <c r="G16" i="20"/>
  <c r="EA2" i="20" s="1"/>
  <c r="F16" i="20"/>
  <c r="DG2" i="20" s="1"/>
  <c r="E16" i="20"/>
  <c r="CM2" i="20" s="1"/>
  <c r="D16" i="20"/>
  <c r="G15" i="20"/>
  <c r="DZ2" i="20" s="1"/>
  <c r="F15" i="20"/>
  <c r="DF2" i="20" s="1"/>
  <c r="E15" i="20"/>
  <c r="D15" i="20"/>
  <c r="BR2" i="20" s="1"/>
  <c r="G14" i="20"/>
  <c r="DY2" i="20" s="1"/>
  <c r="F14" i="20"/>
  <c r="DE2" i="20" s="1"/>
  <c r="E14" i="20"/>
  <c r="CK2" i="20" s="1"/>
  <c r="D14" i="20"/>
  <c r="BQ2" i="20" s="1"/>
  <c r="G13" i="20"/>
  <c r="DX2" i="20" s="1"/>
  <c r="F13" i="20"/>
  <c r="DD2" i="20" s="1"/>
  <c r="E13" i="20"/>
  <c r="D13" i="20"/>
  <c r="BP2" i="20" s="1"/>
  <c r="G12" i="20"/>
  <c r="DW2" i="20" s="1"/>
  <c r="F12" i="20"/>
  <c r="DC2" i="20" s="1"/>
  <c r="E12" i="20"/>
  <c r="D12" i="20"/>
  <c r="BO2" i="20" s="1"/>
  <c r="G11" i="20"/>
  <c r="DV2" i="20" s="1"/>
  <c r="F11" i="20"/>
  <c r="DB2" i="20" s="1"/>
  <c r="E11" i="20"/>
  <c r="D11" i="20"/>
  <c r="BN2" i="20" s="1"/>
  <c r="G10" i="20"/>
  <c r="DU2" i="20" s="1"/>
  <c r="F10" i="20"/>
  <c r="DA2" i="20" s="1"/>
  <c r="E10" i="20"/>
  <c r="CG2" i="20" s="1"/>
  <c r="D10" i="20"/>
  <c r="BM2" i="20" s="1"/>
  <c r="F9" i="20"/>
  <c r="CZ2" i="20" s="1"/>
  <c r="E9" i="20"/>
  <c r="CF2" i="20" s="1"/>
  <c r="D9" i="20"/>
  <c r="F8" i="20"/>
  <c r="CY2" i="20" s="1"/>
  <c r="E8" i="20"/>
  <c r="CE2" i="20" s="1"/>
  <c r="D8" i="20"/>
  <c r="BK2" i="20" s="1"/>
  <c r="FO2" i="20"/>
  <c r="FN2" i="20"/>
  <c r="FL2" i="20"/>
  <c r="FI2" i="20"/>
  <c r="FH2" i="20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S2" i="20"/>
  <c r="ER2" i="20"/>
  <c r="EQ2" i="20"/>
  <c r="EP2" i="20"/>
  <c r="EO2" i="20"/>
  <c r="EN2" i="20"/>
  <c r="EM2" i="20"/>
  <c r="CX2" i="20"/>
  <c r="CV2" i="20"/>
  <c r="CT2" i="20"/>
  <c r="CR2" i="20"/>
  <c r="CP2" i="20"/>
  <c r="CN2" i="20"/>
  <c r="CL2" i="20"/>
  <c r="CJ2" i="20"/>
  <c r="CI2" i="20"/>
  <c r="CH2" i="20"/>
  <c r="CB2" i="20"/>
  <c r="CA2" i="20"/>
  <c r="BT2" i="20"/>
  <c r="BS2" i="20"/>
  <c r="BL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A2" i="20"/>
  <c r="FR1" i="20"/>
  <c r="FQ1" i="20"/>
  <c r="FP1" i="20"/>
  <c r="FO1" i="20"/>
  <c r="FN1" i="20"/>
  <c r="FM1" i="20"/>
  <c r="FL1" i="20"/>
  <c r="FK1" i="20"/>
  <c r="FJ1" i="20"/>
  <c r="FI1" i="20"/>
  <c r="FH1" i="20"/>
  <c r="FG1" i="20"/>
  <c r="B1" i="20"/>
  <c r="A1" i="20"/>
  <c r="G34" i="19"/>
  <c r="G27" i="19"/>
  <c r="EL2" i="19" s="1"/>
  <c r="F27" i="19"/>
  <c r="E27" i="19"/>
  <c r="CX2" i="19" s="1"/>
  <c r="D27" i="19"/>
  <c r="CD2" i="19" s="1"/>
  <c r="G26" i="19"/>
  <c r="EK2" i="19" s="1"/>
  <c r="F26" i="19"/>
  <c r="DQ2" i="19" s="1"/>
  <c r="E26" i="19"/>
  <c r="CW2" i="19" s="1"/>
  <c r="D26" i="19"/>
  <c r="CC2" i="19" s="1"/>
  <c r="G25" i="19"/>
  <c r="EJ2" i="19" s="1"/>
  <c r="F25" i="19"/>
  <c r="DP2" i="19" s="1"/>
  <c r="E25" i="19"/>
  <c r="CV2" i="19" s="1"/>
  <c r="D25" i="19"/>
  <c r="CB2" i="19" s="1"/>
  <c r="G24" i="19"/>
  <c r="EI2" i="19" s="1"/>
  <c r="F24" i="19"/>
  <c r="DO2" i="19" s="1"/>
  <c r="E24" i="19"/>
  <c r="CU2" i="19" s="1"/>
  <c r="D24" i="19"/>
  <c r="CA2" i="19" s="1"/>
  <c r="G23" i="19"/>
  <c r="EH2" i="19" s="1"/>
  <c r="F23" i="19"/>
  <c r="DN2" i="19" s="1"/>
  <c r="E23" i="19"/>
  <c r="CT2" i="19" s="1"/>
  <c r="D23" i="19"/>
  <c r="BZ2" i="19" s="1"/>
  <c r="G22" i="19"/>
  <c r="EG2" i="19" s="1"/>
  <c r="F22" i="19"/>
  <c r="DM2" i="19" s="1"/>
  <c r="E22" i="19"/>
  <c r="CS2" i="19" s="1"/>
  <c r="D22" i="19"/>
  <c r="BY2" i="19" s="1"/>
  <c r="G21" i="19"/>
  <c r="EF2" i="19" s="1"/>
  <c r="F21" i="19"/>
  <c r="DL2" i="19" s="1"/>
  <c r="E21" i="19"/>
  <c r="CR2" i="19" s="1"/>
  <c r="D21" i="19"/>
  <c r="BX2" i="19" s="1"/>
  <c r="G20" i="19"/>
  <c r="EE2" i="19" s="1"/>
  <c r="F20" i="19"/>
  <c r="DK2" i="19" s="1"/>
  <c r="E20" i="19"/>
  <c r="CQ2" i="19" s="1"/>
  <c r="D20" i="19"/>
  <c r="BW2" i="19" s="1"/>
  <c r="G19" i="19"/>
  <c r="ED2" i="19" s="1"/>
  <c r="F19" i="19"/>
  <c r="DJ2" i="19" s="1"/>
  <c r="E19" i="19"/>
  <c r="CP2" i="19" s="1"/>
  <c r="D19" i="19"/>
  <c r="BV2" i="19" s="1"/>
  <c r="G18" i="19"/>
  <c r="EC2" i="19" s="1"/>
  <c r="F18" i="19"/>
  <c r="DI2" i="19" s="1"/>
  <c r="E18" i="19"/>
  <c r="CO2" i="19" s="1"/>
  <c r="D18" i="19"/>
  <c r="BU2" i="19" s="1"/>
  <c r="G17" i="19"/>
  <c r="EB2" i="19" s="1"/>
  <c r="F17" i="19"/>
  <c r="DH2" i="19" s="1"/>
  <c r="E17" i="19"/>
  <c r="CN2" i="19" s="1"/>
  <c r="D17" i="19"/>
  <c r="BT2" i="19" s="1"/>
  <c r="G16" i="19"/>
  <c r="EA2" i="19" s="1"/>
  <c r="F16" i="19"/>
  <c r="DG2" i="19" s="1"/>
  <c r="E16" i="19"/>
  <c r="CM2" i="19" s="1"/>
  <c r="D16" i="19"/>
  <c r="BS2" i="19" s="1"/>
  <c r="G15" i="19"/>
  <c r="DZ2" i="19" s="1"/>
  <c r="F15" i="19"/>
  <c r="DF2" i="19" s="1"/>
  <c r="E15" i="19"/>
  <c r="CL2" i="19" s="1"/>
  <c r="D15" i="19"/>
  <c r="BR2" i="19" s="1"/>
  <c r="G14" i="19"/>
  <c r="DY2" i="19" s="1"/>
  <c r="F14" i="19"/>
  <c r="DE2" i="19" s="1"/>
  <c r="E14" i="19"/>
  <c r="CK2" i="19" s="1"/>
  <c r="D14" i="19"/>
  <c r="BQ2" i="19" s="1"/>
  <c r="G13" i="19"/>
  <c r="DX2" i="19" s="1"/>
  <c r="F13" i="19"/>
  <c r="DD2" i="19" s="1"/>
  <c r="E13" i="19"/>
  <c r="CJ2" i="19" s="1"/>
  <c r="D13" i="19"/>
  <c r="BP2" i="19" s="1"/>
  <c r="G12" i="19"/>
  <c r="DW2" i="19" s="1"/>
  <c r="F12" i="19"/>
  <c r="DC2" i="19" s="1"/>
  <c r="E12" i="19"/>
  <c r="CI2" i="19" s="1"/>
  <c r="D12" i="19"/>
  <c r="BO2" i="19" s="1"/>
  <c r="G11" i="19"/>
  <c r="DV2" i="19" s="1"/>
  <c r="F11" i="19"/>
  <c r="DB2" i="19" s="1"/>
  <c r="E11" i="19"/>
  <c r="CH2" i="19" s="1"/>
  <c r="D11" i="19"/>
  <c r="BN2" i="19" s="1"/>
  <c r="G10" i="19"/>
  <c r="DU2" i="19" s="1"/>
  <c r="F10" i="19"/>
  <c r="E10" i="19"/>
  <c r="CG2" i="19" s="1"/>
  <c r="D10" i="19"/>
  <c r="BM2" i="19" s="1"/>
  <c r="F9" i="19"/>
  <c r="CZ2" i="19" s="1"/>
  <c r="E9" i="19"/>
  <c r="CF2" i="19" s="1"/>
  <c r="D9" i="19"/>
  <c r="BL2" i="19" s="1"/>
  <c r="F8" i="19"/>
  <c r="CY2" i="19" s="1"/>
  <c r="E8" i="19"/>
  <c r="CE2" i="19" s="1"/>
  <c r="D8" i="19"/>
  <c r="FO2" i="19"/>
  <c r="FN2" i="19"/>
  <c r="FM2" i="19"/>
  <c r="FL2" i="19"/>
  <c r="FI2" i="19"/>
  <c r="FH2" i="19"/>
  <c r="FG2" i="19"/>
  <c r="FF2" i="19"/>
  <c r="FE2" i="19"/>
  <c r="FD2" i="19"/>
  <c r="FC2" i="19"/>
  <c r="FB2" i="19"/>
  <c r="FA2" i="19"/>
  <c r="EZ2" i="19"/>
  <c r="EY2" i="19"/>
  <c r="EX2" i="19"/>
  <c r="EW2" i="19"/>
  <c r="EV2" i="19"/>
  <c r="EU2" i="19"/>
  <c r="ET2" i="19"/>
  <c r="ES2" i="19"/>
  <c r="ER2" i="19"/>
  <c r="EQ2" i="19"/>
  <c r="EP2" i="19"/>
  <c r="EO2" i="19"/>
  <c r="EN2" i="19"/>
  <c r="EM2" i="19"/>
  <c r="DR2" i="19"/>
  <c r="DA2" i="19"/>
  <c r="BK2" i="19"/>
  <c r="BJ2" i="19"/>
  <c r="BI2" i="19"/>
  <c r="BH2" i="19"/>
  <c r="BG2" i="19"/>
  <c r="BF2" i="19"/>
  <c r="BE2" i="19"/>
  <c r="BD2" i="19"/>
  <c r="BC2" i="19"/>
  <c r="BB2" i="19"/>
  <c r="BA2" i="19"/>
  <c r="AZ2" i="19"/>
  <c r="AY2" i="19"/>
  <c r="AX2" i="19"/>
  <c r="AW2" i="19"/>
  <c r="AV2" i="19"/>
  <c r="AU2" i="19"/>
  <c r="AT2" i="19"/>
  <c r="AS2" i="19"/>
  <c r="AR2" i="19"/>
  <c r="AQ2" i="19"/>
  <c r="AP2" i="19"/>
  <c r="AO2" i="19"/>
  <c r="AN2" i="19"/>
  <c r="AM2" i="19"/>
  <c r="AL2" i="19"/>
  <c r="AK2" i="19"/>
  <c r="AJ2" i="19"/>
  <c r="AI2" i="19"/>
  <c r="AH2" i="19"/>
  <c r="AG2" i="19"/>
  <c r="AF2" i="19"/>
  <c r="AE2" i="19"/>
  <c r="AD2" i="19"/>
  <c r="AC2" i="19"/>
  <c r="AB2" i="19"/>
  <c r="AA2" i="19"/>
  <c r="Z2" i="19"/>
  <c r="Y2" i="19"/>
  <c r="X2" i="19"/>
  <c r="W2" i="19"/>
  <c r="V2" i="19"/>
  <c r="U2" i="19"/>
  <c r="T2" i="19"/>
  <c r="S2" i="19"/>
  <c r="R2" i="19"/>
  <c r="Q2" i="19"/>
  <c r="P2" i="19"/>
  <c r="O2" i="19"/>
  <c r="N2" i="19"/>
  <c r="M2" i="19"/>
  <c r="L2" i="19"/>
  <c r="K2" i="19"/>
  <c r="J2" i="19"/>
  <c r="I2" i="19"/>
  <c r="H2" i="19"/>
  <c r="G2" i="19"/>
  <c r="F2" i="19"/>
  <c r="E2" i="19"/>
  <c r="D2" i="19"/>
  <c r="C2" i="19"/>
  <c r="B2" i="19"/>
  <c r="A2" i="19"/>
  <c r="FR1" i="19"/>
  <c r="FQ1" i="19"/>
  <c r="FP1" i="19"/>
  <c r="FO1" i="19"/>
  <c r="FN1" i="19"/>
  <c r="FM1" i="19"/>
  <c r="FL1" i="19"/>
  <c r="FK1" i="19"/>
  <c r="FJ1" i="19"/>
  <c r="FI1" i="19"/>
  <c r="FH1" i="19"/>
  <c r="FG1" i="19"/>
  <c r="B1" i="19"/>
  <c r="A1" i="19"/>
  <c r="FR2" i="23" l="1"/>
  <c r="FP2" i="23"/>
  <c r="FK2" i="23"/>
  <c r="FQ2" i="23"/>
  <c r="DS2" i="21"/>
  <c r="FJ2" i="21"/>
  <c r="G32" i="21"/>
  <c r="G9" i="20"/>
  <c r="DT2" i="20" s="1"/>
  <c r="G8" i="20"/>
  <c r="G8" i="19"/>
  <c r="DS2" i="19" s="1"/>
  <c r="G9" i="19"/>
  <c r="DT2" i="19" s="1"/>
  <c r="H37" i="21" l="1"/>
  <c r="FR2" i="21" s="1"/>
  <c r="F37" i="21"/>
  <c r="FP2" i="21" s="1"/>
  <c r="H36" i="21"/>
  <c r="FQ2" i="21" s="1"/>
  <c r="FK2" i="21"/>
  <c r="G31" i="20"/>
  <c r="G32" i="20" s="1"/>
  <c r="DS2" i="20"/>
  <c r="G31" i="19"/>
  <c r="FJ2" i="19" s="1"/>
  <c r="FJ2" i="20" l="1"/>
  <c r="H37" i="20"/>
  <c r="FR2" i="20" s="1"/>
  <c r="F37" i="20"/>
  <c r="FP2" i="20" s="1"/>
  <c r="H36" i="20"/>
  <c r="FQ2" i="20" s="1"/>
  <c r="FK2" i="20"/>
  <c r="G32" i="19"/>
  <c r="F37" i="19" s="1"/>
  <c r="FP2" i="19" s="1"/>
  <c r="H37" i="19" l="1"/>
  <c r="FR2" i="19" s="1"/>
  <c r="FK2" i="19"/>
  <c r="H36" i="19"/>
  <c r="FQ2" i="19" s="1"/>
</calcChain>
</file>

<file path=xl/sharedStrings.xml><?xml version="1.0" encoding="utf-8"?>
<sst xmlns="http://schemas.openxmlformats.org/spreadsheetml/2006/main" count="951" uniqueCount="193">
  <si>
    <t>Nom fiche technique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</si>
  <si>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</si>
  <si>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</si>
  <si>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</si>
  <si>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</si>
  <si>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</si>
  <si>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</si>
  <si>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</si>
  <si>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</si>
  <si>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</si>
  <si>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</si>
  <si>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</si>
  <si>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</si>
  <si>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</si>
  <si>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</si>
  <si>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</si>
  <si>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</si>
  <si>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</si>
  <si>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</si>
  <si>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</si>
  <si>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</si>
  <si>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POIDS1</t>
  </si>
  <si>
    <t>POIDS2</t>
  </si>
  <si>
    <t>POIDS3</t>
  </si>
  <si>
    <t>POIDS4</t>
  </si>
  <si>
    <t>POIDS5</t>
  </si>
  <si>
    <t>POIDS6</t>
  </si>
  <si>
    <t>POIDS7</t>
  </si>
  <si>
    <t>POIDS8</t>
  </si>
  <si>
    <t>POIDS9</t>
  </si>
  <si>
    <t>POIDS10</t>
  </si>
  <si>
    <t>POIDS11</t>
  </si>
  <si>
    <t>POIDS12</t>
  </si>
  <si>
    <t>POIDS13</t>
  </si>
  <si>
    <t>POIDS14</t>
  </si>
  <si>
    <t>POIDS15</t>
  </si>
  <si>
    <t>POIDS16</t>
  </si>
  <si>
    <t>POIDS17</t>
  </si>
  <si>
    <t>POIDS18</t>
  </si>
  <si>
    <t>POIDS19</t>
  </si>
  <si>
    <t>POIDS20</t>
  </si>
  <si>
    <t>PRIX1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</si>
  <si>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</si>
  <si>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</si>
  <si>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</si>
  <si>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</si>
  <si>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</si>
  <si>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</si>
  <si>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</si>
  <si>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</si>
  <si>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</si>
  <si>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</si>
  <si>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</si>
  <si>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</si>
  <si>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</si>
  <si>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PRIX15</t>
  </si>
  <si>
    <t>PRIX16</t>
  </si>
  <si>
    <t>PRIX17</t>
  </si>
  <si>
    <t>PRIX18</t>
  </si>
  <si>
    <t>PRIX19</t>
  </si>
  <si>
    <t>PRIX20</t>
  </si>
  <si>
    <t>UNITE1</t>
  </si>
  <si>
    <t>UNITE2</t>
  </si>
  <si>
    <t>UNITE3</t>
  </si>
  <si>
    <t>UNITE4</t>
  </si>
  <si>
    <t>UNITE5</t>
  </si>
  <si>
    <t>UNITE6</t>
  </si>
  <si>
    <t>UNITE7</t>
  </si>
  <si>
    <t>UNITE8</t>
  </si>
  <si>
    <t>UNITE9</t>
  </si>
  <si>
    <t>UNITE10</t>
  </si>
  <si>
    <t>UNITE11</t>
  </si>
  <si>
    <t>UNITE12</t>
  </si>
  <si>
    <t>UNITE13</t>
  </si>
  <si>
    <t>UNITE14</t>
  </si>
  <si>
    <t>UNITE15</t>
  </si>
  <si>
    <t>UNITE16</t>
  </si>
  <si>
    <t>UNITE17</t>
  </si>
  <si>
    <t>UNITE18</t>
  </si>
  <si>
    <t>UNITE19</t>
  </si>
  <si>
    <t>UNITE20</t>
  </si>
  <si>
    <t>TOTAL1</t>
  </si>
  <si>
    <t>TOTAL2</t>
  </si>
  <si>
    <t>TOTAL3</t>
  </si>
  <si>
    <t>TOTAL4</t>
  </si>
  <si>
    <t>TOTAL5</t>
  </si>
  <si>
    <t>TOTAL6</t>
  </si>
  <si>
    <t>TOTAL7</t>
  </si>
  <si>
    <t>TOTAL8</t>
  </si>
  <si>
    <t>TOTAL9</t>
  </si>
  <si>
    <t>TOTAL10</t>
  </si>
  <si>
    <t>TOTAL11</t>
  </si>
  <si>
    <t>TOTAL12</t>
  </si>
  <si>
    <t>TOTAL13</t>
  </si>
  <si>
    <t>TOTAL14</t>
  </si>
  <si>
    <t>TOTAL15</t>
  </si>
  <si>
    <t>TOTAL16</t>
  </si>
  <si>
    <t>TOTAL17</t>
  </si>
  <si>
    <t>TOTAL18</t>
  </si>
  <si>
    <t>TOTAL19</t>
  </si>
  <si>
    <t>TOTAL20</t>
  </si>
  <si>
    <t>REM1</t>
  </si>
  <si>
    <t>REM2</t>
  </si>
  <si>
    <t>REM3</t>
  </si>
  <si>
    <t>REM4</t>
  </si>
  <si>
    <t>REM5</t>
  </si>
  <si>
    <t>REM6</t>
  </si>
  <si>
    <t>REM7</t>
  </si>
  <si>
    <t>REM8</t>
  </si>
  <si>
    <t>REM9</t>
  </si>
  <si>
    <t>REM10</t>
  </si>
  <si>
    <t>REM11</t>
  </si>
  <si>
    <t>REM12</t>
  </si>
  <si>
    <t>REM13</t>
  </si>
  <si>
    <t>REM14</t>
  </si>
  <si>
    <t>REM15</t>
  </si>
  <si>
    <t>REM16</t>
  </si>
  <si>
    <t>REM17</t>
  </si>
  <si>
    <t>REM18</t>
  </si>
  <si>
    <t>REM19</t>
  </si>
  <si>
    <t>REM20</t>
  </si>
  <si>
    <t>FICHE TECHNIQUE</t>
  </si>
  <si>
    <t>NOM RECETTE :</t>
  </si>
  <si>
    <t>NOMBRE DE COUVERTS :</t>
  </si>
  <si>
    <t>Personnes</t>
  </si>
  <si>
    <t>Désignation des Marchandises</t>
  </si>
  <si>
    <t>Prix</t>
  </si>
  <si>
    <t>Unité</t>
  </si>
  <si>
    <t>Total</t>
  </si>
  <si>
    <t>Remarques</t>
  </si>
  <si>
    <t xml:space="preserve"> ASPERGE VERTE (LEG077)                                                             </t>
  </si>
  <si>
    <t>GHFGHFH</t>
  </si>
  <si>
    <t xml:space="preserve"> ENDIVE CARMINE (LEG096)                                                             </t>
  </si>
  <si>
    <t>AZAGGG</t>
  </si>
  <si>
    <t>Coût du pain</t>
  </si>
  <si>
    <t>Coût ingrédients</t>
  </si>
  <si>
    <t>COUT TOTAL DES MARCHANDISES</t>
  </si>
  <si>
    <t>COUT DES MARCHANDISES PAR COUVERT</t>
  </si>
  <si>
    <t>DUREE REALISATION en minutes</t>
  </si>
  <si>
    <t>COUT DU PERSONNEL</t>
  </si>
  <si>
    <t>Ratio matières =&gt;</t>
  </si>
  <si>
    <t>Prime cost =&gt;</t>
  </si>
  <si>
    <t>PERTE1</t>
  </si>
  <si>
    <t>PERTE2</t>
  </si>
  <si>
    <t>PERTE3</t>
  </si>
  <si>
    <t>PERTE4</t>
  </si>
  <si>
    <t>PERTE5</t>
  </si>
  <si>
    <t>PERTE6</t>
  </si>
  <si>
    <t>PERTE7</t>
  </si>
  <si>
    <t>PERTE8</t>
  </si>
  <si>
    <t>PERTE9</t>
  </si>
  <si>
    <t>PERTE10</t>
  </si>
  <si>
    <t>PERTE11</t>
  </si>
  <si>
    <t>PERTE12</t>
  </si>
  <si>
    <t>PERTE13</t>
  </si>
  <si>
    <t>PERTE14</t>
  </si>
  <si>
    <t>PERTE15</t>
  </si>
  <si>
    <t>PERTE16</t>
  </si>
  <si>
    <t>PERTE17</t>
  </si>
  <si>
    <t>PERTE18</t>
  </si>
  <si>
    <t>PERTE19</t>
  </si>
  <si>
    <t>PERTE20</t>
  </si>
  <si>
    <t>POIDSNET1</t>
  </si>
  <si>
    <t>POIDSNET2</t>
  </si>
  <si>
    <t>POIDSNET3</t>
  </si>
  <si>
    <t>POIDSNET4</t>
  </si>
  <si>
    <t>POIDSNET5</t>
  </si>
  <si>
    <t>POIDSNET6</t>
  </si>
  <si>
    <t>POIDSNET7</t>
  </si>
  <si>
    <t>POIDSNET8</t>
  </si>
  <si>
    <t>POIDSNET9</t>
  </si>
  <si>
    <t>POIDSNET10</t>
  </si>
  <si>
    <t>POIDSNET11</t>
  </si>
  <si>
    <t>POIDSNET12</t>
  </si>
  <si>
    <t>POIDSNET13</t>
  </si>
  <si>
    <t>POIDSNET14</t>
  </si>
  <si>
    <t>POIDSNET15</t>
  </si>
  <si>
    <t>POIDSNET16</t>
  </si>
  <si>
    <t>POIDSNET17</t>
  </si>
  <si>
    <t>POIDSNET18</t>
  </si>
  <si>
    <t>POIDSNET19</t>
  </si>
  <si>
    <t>POIDSNET20</t>
  </si>
  <si>
    <t>Coût autres denrées</t>
  </si>
  <si>
    <t>RATIO MINIMUM A APPLIQUER</t>
  </si>
  <si>
    <t>Prix de Vente HT =&gt;</t>
  </si>
  <si>
    <t>Marge Brute =&gt;</t>
  </si>
  <si>
    <t>porc camamel</t>
  </si>
  <si>
    <t>Poids  Quantités Brut</t>
  </si>
  <si>
    <t>Pourcentage
perte</t>
  </si>
  <si>
    <t>Poids  Quantités Net</t>
  </si>
  <si>
    <t>jambon beurre</t>
  </si>
  <si>
    <t>Kg</t>
  </si>
  <si>
    <t>POIREAU PATATES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</si>
</sst>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164" formatCode="#,##0.00\ &quot;€&quot;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99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164" fontId="0" fillId="0" borderId="1" xfId="0" applyNumberFormat="1" applyBorder="1"/>
    <xf numFmtId="0" fontId="6" fillId="4" borderId="6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1" fillId="4" borderId="8" xfId="0" applyFont="1" applyFill="1" applyBorder="1" applyAlignment="1" applyProtection="1">
      <alignment vertical="center"/>
      <protection locked="0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4" borderId="15" xfId="0" applyFill="1" applyBorder="1" applyProtection="1"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164" fontId="0" fillId="3" borderId="1" xfId="0" applyNumberFormat="1" applyFill="1" applyBorder="1" applyProtection="1">
      <protection hidden="1"/>
    </xf>
    <xf numFmtId="0" fontId="0" fillId="4" borderId="16" xfId="0" applyFill="1" applyBorder="1" applyProtection="1">
      <protection locked="0"/>
    </xf>
    <xf numFmtId="0" fontId="1" fillId="3" borderId="28" xfId="0" applyFont="1" applyFill="1" applyBorder="1" applyProtection="1">
      <protection hidden="1"/>
    </xf>
    <xf numFmtId="10" fontId="0" fillId="3" borderId="29" xfId="0" applyNumberFormat="1" applyFill="1" applyBorder="1" applyAlignment="1" applyProtection="1">
      <alignment horizontal="center" vertical="center"/>
      <protection hidden="1"/>
    </xf>
    <xf numFmtId="164" fontId="1" fillId="4" borderId="31" xfId="0" applyNumberFormat="1" applyFont="1" applyFill="1" applyBorder="1" applyProtection="1">
      <protection locked="0"/>
    </xf>
    <xf numFmtId="164" fontId="1" fillId="3" borderId="31" xfId="0" applyNumberFormat="1" applyFont="1" applyFill="1" applyBorder="1" applyProtection="1">
      <protection hidden="1"/>
    </xf>
    <xf numFmtId="0" fontId="1" fillId="0" borderId="31" xfId="0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5" fillId="3" borderId="5" xfId="0" applyFont="1" applyFill="1" applyBorder="1" applyAlignment="1">
      <alignment horizontal="right" vertical="center"/>
    </xf>
    <xf numFmtId="0" fontId="6" fillId="4" borderId="7" xfId="0" applyFont="1" applyFill="1" applyBorder="1" applyAlignment="1" applyProtection="1">
      <alignment vertical="center"/>
      <protection locked="0"/>
    </xf>
    <xf numFmtId="0" fontId="5" fillId="3" borderId="9" xfId="0" applyFont="1" applyFill="1" applyBorder="1" applyAlignment="1">
      <alignment horizontal="right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10" fontId="0" fillId="4" borderId="1" xfId="0" applyNumberFormat="1" applyFill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4" borderId="26" xfId="0" applyNumberFormat="1" applyFill="1" applyBorder="1" applyAlignment="1" applyProtection="1">
      <alignment horizontal="center" vertical="center"/>
      <protection locked="0"/>
    </xf>
    <xf numFmtId="10" fontId="0" fillId="4" borderId="26" xfId="0" applyNumberFormat="1" applyFill="1" applyBorder="1" applyAlignment="1" applyProtection="1">
      <alignment horizontal="center" vertical="center"/>
      <protection locked="0"/>
    </xf>
    <xf numFmtId="165" fontId="0" fillId="3" borderId="26" xfId="0" applyNumberFormat="1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0" fillId="4" borderId="17" xfId="0" applyFill="1" applyBorder="1" applyProtection="1">
      <protection locked="0"/>
    </xf>
    <xf numFmtId="0" fontId="0" fillId="4" borderId="19" xfId="0" applyFill="1" applyBorder="1"/>
    <xf numFmtId="0" fontId="0" fillId="4" borderId="20" xfId="0" applyFill="1" applyBorder="1"/>
    <xf numFmtId="164" fontId="0" fillId="4" borderId="20" xfId="0" applyNumberFormat="1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0" fillId="4" borderId="32" xfId="0" applyFill="1" applyBorder="1"/>
    <xf numFmtId="0" fontId="1" fillId="3" borderId="22" xfId="0" applyFont="1" applyFill="1" applyBorder="1"/>
    <xf numFmtId="165" fontId="0" fillId="3" borderId="19" xfId="0" applyNumberFormat="1" applyFill="1" applyBorder="1" applyAlignment="1" applyProtection="1">
      <alignment horizontal="center" vertical="center"/>
      <protection locked="0"/>
    </xf>
    <xf numFmtId="164" fontId="0" fillId="3" borderId="19" xfId="0" applyNumberFormat="1" applyFill="1" applyBorder="1" applyAlignment="1" applyProtection="1">
      <alignment horizontal="center" vertical="center"/>
      <protection hidden="1"/>
    </xf>
    <xf numFmtId="164" fontId="0" fillId="3" borderId="32" xfId="0" applyNumberFormat="1" applyFill="1" applyBorder="1" applyAlignment="1" applyProtection="1">
      <alignment horizontal="center" vertical="center"/>
      <protection hidden="1"/>
    </xf>
    <xf numFmtId="164" fontId="1" fillId="0" borderId="20" xfId="0" applyNumberFormat="1" applyFont="1" applyFill="1" applyBorder="1" applyProtection="1">
      <protection hidden="1"/>
    </xf>
    <xf numFmtId="0" fontId="1" fillId="3" borderId="24" xfId="0" applyFont="1" applyFill="1" applyBorder="1"/>
    <xf numFmtId="0" fontId="1" fillId="3" borderId="13" xfId="0" applyFont="1" applyFill="1" applyBorder="1"/>
    <xf numFmtId="0" fontId="0" fillId="3" borderId="21" xfId="0" applyFill="1" applyBorder="1"/>
    <xf numFmtId="0" fontId="0" fillId="3" borderId="33" xfId="0" applyFill="1" applyBorder="1"/>
    <xf numFmtId="0" fontId="1" fillId="4" borderId="20" xfId="0" applyFont="1" applyFill="1" applyBorder="1" applyProtection="1">
      <protection locked="0"/>
    </xf>
    <xf numFmtId="0" fontId="0" fillId="3" borderId="19" xfId="0" applyFill="1" applyBorder="1"/>
    <xf numFmtId="0" fontId="0" fillId="3" borderId="32" xfId="0" applyFill="1" applyBorder="1"/>
    <xf numFmtId="164" fontId="1" fillId="0" borderId="20" xfId="0" applyNumberFormat="1" applyFont="1" applyBorder="1"/>
    <xf numFmtId="0" fontId="1" fillId="3" borderId="9" xfId="0" applyFont="1" applyFill="1" applyBorder="1"/>
    <xf numFmtId="0" fontId="0" fillId="3" borderId="34" xfId="0" applyFill="1" applyBorder="1"/>
    <xf numFmtId="0" fontId="0" fillId="3" borderId="35" xfId="0" applyFill="1" applyBorder="1"/>
    <xf numFmtId="9" fontId="1" fillId="4" borderId="18" xfId="0" applyNumberFormat="1" applyFont="1" applyFill="1" applyBorder="1" applyAlignment="1">
      <alignment horizontal="right" vertical="center"/>
    </xf>
    <xf numFmtId="0" fontId="1" fillId="3" borderId="5" xfId="0" applyFont="1" applyFill="1" applyBorder="1"/>
    <xf numFmtId="0" fontId="0" fillId="3" borderId="28" xfId="0" applyFill="1" applyBorder="1"/>
    <xf numFmtId="0" fontId="1" fillId="3" borderId="28" xfId="0" applyFont="1" applyFill="1" applyBorder="1"/>
    <xf numFmtId="0" fontId="1" fillId="0" borderId="1" xfId="0" applyFont="1" applyBorder="1" applyAlignment="1">
      <alignment horizontal="right"/>
    </xf>
    <xf numFmtId="0" fontId="1" fillId="3" borderId="30" xfId="0" applyFont="1" applyFill="1" applyBorder="1" applyAlignment="1">
      <alignment horizontal="right"/>
    </xf>
    <xf numFmtId="164" fontId="1" fillId="3" borderId="36" xfId="0" applyNumberFormat="1" applyFont="1" applyFill="1" applyBorder="1" applyProtection="1">
      <protection locked="0"/>
    </xf>
    <xf numFmtId="0" fontId="0" fillId="3" borderId="37" xfId="0" applyFill="1" applyBorder="1"/>
    <xf numFmtId="0" fontId="1" fillId="3" borderId="31" xfId="0" applyFont="1" applyFill="1" applyBorder="1" applyAlignment="1">
      <alignment horizontal="right"/>
    </xf>
    <xf numFmtId="7" fontId="0" fillId="0" borderId="0" xfId="0" applyNumberFormat="1"/>
    <xf numFmtId="0" fontId="6" fillId="4" borderId="11" xfId="0" applyFont="1" applyFill="1" applyBorder="1" applyAlignment="1" applyProtection="1">
      <alignment vertical="center"/>
      <protection locked="0"/>
    </xf>
    <xf numFmtId="0" fontId="6" fillId="4" borderId="12" xfId="0" applyFont="1" applyFill="1" applyBorder="1" applyAlignment="1" applyProtection="1">
      <alignment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0" fillId="3" borderId="39" xfId="0" applyFill="1" applyBorder="1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164" fontId="0" fillId="4" borderId="15" xfId="0" applyNumberFormat="1" applyFill="1" applyBorder="1" applyProtection="1">
      <protection locked="0"/>
    </xf>
    <xf numFmtId="0" fontId="0" fillId="4" borderId="15" xfId="0" applyNumberFormat="1" applyFill="1" applyBorder="1" applyProtection="1">
      <protection locked="0"/>
    </xf>
    <xf numFmtId="0" fontId="0" fillId="4" borderId="41" xfId="0" applyNumberFormat="1" applyFill="1" applyBorder="1" applyProtection="1">
      <protection locked="0"/>
    </xf>
    <xf numFmtId="0" fontId="0" fillId="4" borderId="41" xfId="0" quotePrefix="1" applyNumberFormat="1" applyFill="1" applyBorder="1" applyProtection="1"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5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4" fillId="3" borderId="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4" borderId="38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0" fontId="6" fillId="4" borderId="4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2</xdr:row>
          <xdr:rowOff>137160</xdr:rowOff>
        </xdr:from>
        <xdr:to>
          <xdr:col>0</xdr:col>
          <xdr:colOff>1112520</xdr:colOff>
          <xdr:row>2</xdr:row>
          <xdr:rowOff>464820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2</xdr:row>
          <xdr:rowOff>167640</xdr:rowOff>
        </xdr:from>
        <xdr:to>
          <xdr:col>0</xdr:col>
          <xdr:colOff>1112520</xdr:colOff>
          <xdr:row>2</xdr:row>
          <xdr:rowOff>449580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2</xdr:row>
          <xdr:rowOff>114300</xdr:rowOff>
        </xdr:from>
        <xdr:to>
          <xdr:col>0</xdr:col>
          <xdr:colOff>1112520</xdr:colOff>
          <xdr:row>2</xdr:row>
          <xdr:rowOff>441960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5</xdr:col>
          <xdr:colOff>266700</xdr:colOff>
          <xdr:row>6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CLIQUEZ POUR CHOISIR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LA FICHE TECHNIQUE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99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9522</xdr:colOff>
      <xdr:row>1</xdr:row>
      <xdr:rowOff>0</xdr:rowOff>
    </xdr:from>
    <xdr:to>
      <xdr:col>5</xdr:col>
      <xdr:colOff>257175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200022" y="190500"/>
          <a:ext cx="3295653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FICHES TECHNIQUES ENREGISTREES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6</xdr:row>
          <xdr:rowOff>38100</xdr:rowOff>
        </xdr:from>
        <xdr:to>
          <xdr:col>5</xdr:col>
          <xdr:colOff>251460</xdr:colOff>
          <xdr:row>8</xdr:row>
          <xdr:rowOff>99060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629525" y="649033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627620" y="668274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4" name="Flèche droite 3"/>
        <xdr:cNvSpPr/>
      </xdr:nvSpPr>
      <xdr:spPr>
        <a:xfrm>
          <a:off x="7627620" y="686562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5" name="Flèche droite 4"/>
        <xdr:cNvSpPr/>
      </xdr:nvSpPr>
      <xdr:spPr>
        <a:xfrm>
          <a:off x="7629525" y="631698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6" name="Flèche droite 5"/>
        <xdr:cNvSpPr/>
      </xdr:nvSpPr>
      <xdr:spPr>
        <a:xfrm>
          <a:off x="7629525" y="61245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7" name="Flèche droite 6"/>
        <xdr:cNvSpPr/>
      </xdr:nvSpPr>
      <xdr:spPr>
        <a:xfrm>
          <a:off x="7629525" y="576834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8" name="Flèche droite 7"/>
        <xdr:cNvSpPr/>
      </xdr:nvSpPr>
      <xdr:spPr>
        <a:xfrm>
          <a:off x="7629525" y="558546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9" name="Flèche droite 8"/>
        <xdr:cNvSpPr/>
      </xdr:nvSpPr>
      <xdr:spPr>
        <a:xfrm>
          <a:off x="7629525" y="594169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2</xdr:row>
          <xdr:rowOff>114300</xdr:rowOff>
        </xdr:from>
        <xdr:to>
          <xdr:col>0</xdr:col>
          <xdr:colOff>1112520</xdr:colOff>
          <xdr:row>2</xdr:row>
          <xdr:rowOff>441960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technique_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Print"/>
      <sheetName val="Base"/>
      <sheetName val="Fiche_technique_st"/>
    </sheetNames>
    <definedNames>
      <definedName name="creation_bouton"/>
    </defined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POIREAU PATATES</v>
          </cell>
        </row>
        <row r="3">
          <cell r="A3" t="str">
            <v>jambon beurre</v>
          </cell>
        </row>
        <row r="4">
          <cell r="A4" t="str">
            <v>porc camamel</v>
          </cell>
        </row>
        <row r="5">
          <cell r="A5" t="str">
            <v>Synthese</v>
          </cell>
        </row>
        <row r="6">
          <cell r="A6" t="str">
            <v>liste1</v>
          </cell>
        </row>
        <row r="7">
          <cell r="A7" t="str">
            <v>base_ft</v>
          </cell>
        </row>
      </sheetData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Fiche_technique"/>
    </sheet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  <cell r="J2"/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  <row r="299">
          <cell r="A299"/>
        </row>
        <row r="300">
          <cell r="A300"/>
        </row>
        <row r="301">
          <cell r="A301"/>
        </row>
        <row r="302">
          <cell r="A302"/>
        </row>
        <row r="303">
          <cell r="A303"/>
        </row>
        <row r="304">
          <cell r="A304"/>
        </row>
        <row r="305">
          <cell r="A305"/>
        </row>
        <row r="306">
          <cell r="A306"/>
        </row>
        <row r="307">
          <cell r="A307"/>
        </row>
        <row r="308">
          <cell r="A308"/>
        </row>
        <row r="309">
          <cell r="A309"/>
        </row>
        <row r="310">
          <cell r="A310"/>
        </row>
        <row r="311">
          <cell r="A311"/>
        </row>
        <row r="312">
          <cell r="A312"/>
        </row>
        <row r="313">
          <cell r="A313"/>
        </row>
        <row r="314">
          <cell r="A314"/>
        </row>
        <row r="315">
          <cell r="A315"/>
        </row>
        <row r="316">
          <cell r="A316"/>
        </row>
        <row r="317">
          <cell r="A317"/>
        </row>
        <row r="318">
          <cell r="A318"/>
        </row>
        <row r="319">
          <cell r="A319"/>
        </row>
        <row r="320">
          <cell r="A320"/>
        </row>
        <row r="321">
          <cell r="A321"/>
        </row>
        <row r="322">
          <cell r="A322"/>
        </row>
        <row r="323">
          <cell r="A323"/>
        </row>
        <row r="324">
          <cell r="A324"/>
        </row>
        <row r="325">
          <cell r="A325"/>
        </row>
        <row r="326">
          <cell r="A326"/>
        </row>
        <row r="327">
          <cell r="A327"/>
        </row>
        <row r="328">
          <cell r="A328"/>
        </row>
        <row r="329">
          <cell r="A329"/>
        </row>
        <row r="330">
          <cell r="A330"/>
        </row>
        <row r="331">
          <cell r="A331"/>
        </row>
        <row r="332">
          <cell r="A332"/>
        </row>
        <row r="333">
          <cell r="A333"/>
        </row>
        <row r="334">
          <cell r="A334"/>
        </row>
        <row r="335">
          <cell r="A335"/>
        </row>
        <row r="336">
          <cell r="A336"/>
        </row>
        <row r="337">
          <cell r="A337"/>
        </row>
        <row r="338">
          <cell r="A338"/>
        </row>
        <row r="339">
          <cell r="A339"/>
        </row>
        <row r="340">
          <cell r="A340"/>
        </row>
        <row r="341">
          <cell r="A341"/>
        </row>
        <row r="342">
          <cell r="A342"/>
        </row>
        <row r="343">
          <cell r="A343"/>
        </row>
        <row r="344">
          <cell r="A344"/>
        </row>
        <row r="345">
          <cell r="A345"/>
        </row>
        <row r="346">
          <cell r="A346"/>
        </row>
        <row r="347">
          <cell r="A347"/>
        </row>
        <row r="348">
          <cell r="A348"/>
        </row>
        <row r="349">
          <cell r="A349"/>
        </row>
        <row r="350">
          <cell r="A350"/>
        </row>
        <row r="351">
          <cell r="A351"/>
        </row>
        <row r="352">
          <cell r="A352"/>
        </row>
        <row r="353">
          <cell r="A353"/>
        </row>
        <row r="354">
          <cell r="A354"/>
        </row>
        <row r="355">
          <cell r="A355"/>
        </row>
        <row r="356">
          <cell r="A356"/>
        </row>
        <row r="357">
          <cell r="A357"/>
        </row>
        <row r="358">
          <cell r="A358"/>
        </row>
        <row r="359">
          <cell r="A359"/>
        </row>
        <row r="360">
          <cell r="A360"/>
        </row>
        <row r="361">
          <cell r="A361"/>
        </row>
        <row r="362">
          <cell r="A362"/>
        </row>
        <row r="363">
          <cell r="A363"/>
        </row>
        <row r="364">
          <cell r="A364"/>
        </row>
        <row r="365">
          <cell r="A365"/>
        </row>
        <row r="366">
          <cell r="A366"/>
        </row>
        <row r="367">
          <cell r="A367"/>
        </row>
        <row r="368">
          <cell r="A368"/>
        </row>
        <row r="369">
          <cell r="A369"/>
        </row>
        <row r="370">
          <cell r="A370"/>
        </row>
        <row r="371">
          <cell r="A371"/>
        </row>
        <row r="372">
          <cell r="A372"/>
        </row>
        <row r="373">
          <cell r="A373"/>
        </row>
        <row r="374">
          <cell r="A374"/>
        </row>
        <row r="375">
          <cell r="A375"/>
        </row>
        <row r="376">
          <cell r="A376"/>
        </row>
        <row r="377">
          <cell r="A377"/>
        </row>
        <row r="378">
          <cell r="A378"/>
        </row>
        <row r="379">
          <cell r="A379"/>
        </row>
        <row r="380">
          <cell r="A380"/>
        </row>
        <row r="381">
          <cell r="A381"/>
        </row>
        <row r="382">
          <cell r="A382"/>
        </row>
        <row r="383">
          <cell r="A383"/>
        </row>
        <row r="384">
          <cell r="A384"/>
        </row>
        <row r="385">
          <cell r="A385"/>
        </row>
        <row r="386">
          <cell r="A386"/>
        </row>
        <row r="387">
          <cell r="A387"/>
        </row>
        <row r="388">
          <cell r="A388"/>
        </row>
        <row r="389">
          <cell r="A389"/>
        </row>
        <row r="390">
          <cell r="A390"/>
        </row>
        <row r="391">
          <cell r="A391"/>
        </row>
        <row r="392">
          <cell r="A392"/>
        </row>
        <row r="393">
          <cell r="A393"/>
        </row>
        <row r="394">
          <cell r="A394"/>
        </row>
        <row r="395">
          <cell r="A395"/>
        </row>
        <row r="396">
          <cell r="A396"/>
        </row>
        <row r="397">
          <cell r="A397"/>
        </row>
        <row r="398">
          <cell r="A398"/>
        </row>
        <row r="399">
          <cell r="A399"/>
        </row>
        <row r="400">
          <cell r="A400"/>
        </row>
        <row r="401">
          <cell r="A401"/>
        </row>
        <row r="402">
          <cell r="A402"/>
        </row>
        <row r="403">
          <cell r="A403"/>
        </row>
        <row r="404">
          <cell r="A404"/>
        </row>
        <row r="405">
          <cell r="A405"/>
        </row>
        <row r="406">
          <cell r="A406"/>
        </row>
        <row r="407">
          <cell r="A407"/>
        </row>
        <row r="408">
          <cell r="A408"/>
        </row>
        <row r="409">
          <cell r="A409"/>
        </row>
        <row r="410">
          <cell r="A410"/>
        </row>
        <row r="411">
          <cell r="A411"/>
        </row>
        <row r="412">
          <cell r="A412"/>
        </row>
        <row r="413">
          <cell r="A413"/>
        </row>
        <row r="414">
          <cell r="A414"/>
        </row>
        <row r="415">
          <cell r="A415"/>
        </row>
        <row r="416">
          <cell r="A416"/>
        </row>
        <row r="417">
          <cell r="A417"/>
        </row>
        <row r="418">
          <cell r="A418"/>
        </row>
        <row r="419">
          <cell r="A419"/>
        </row>
        <row r="420">
          <cell r="A420"/>
        </row>
        <row r="421">
          <cell r="A421"/>
        </row>
        <row r="422">
          <cell r="A422"/>
        </row>
        <row r="423">
          <cell r="A423"/>
        </row>
        <row r="424">
          <cell r="A424"/>
        </row>
        <row r="425">
          <cell r="A425"/>
        </row>
        <row r="426">
          <cell r="A426"/>
        </row>
        <row r="427">
          <cell r="A427"/>
        </row>
        <row r="428">
          <cell r="A428"/>
        </row>
        <row r="429">
          <cell r="A429"/>
        </row>
        <row r="430">
          <cell r="A430"/>
        </row>
        <row r="431">
          <cell r="A431"/>
        </row>
        <row r="432">
          <cell r="A432"/>
        </row>
        <row r="433">
          <cell r="A433"/>
        </row>
        <row r="434">
          <cell r="A434"/>
        </row>
        <row r="435">
          <cell r="A435"/>
        </row>
        <row r="436">
          <cell r="A436"/>
        </row>
        <row r="437">
          <cell r="A437"/>
        </row>
        <row r="438">
          <cell r="A438"/>
        </row>
        <row r="439">
          <cell r="A439"/>
        </row>
        <row r="440">
          <cell r="A440"/>
        </row>
        <row r="441">
          <cell r="A441"/>
        </row>
        <row r="442">
          <cell r="A442"/>
        </row>
        <row r="443">
          <cell r="A443"/>
        </row>
        <row r="444">
          <cell r="A444"/>
        </row>
        <row r="445">
          <cell r="A445"/>
        </row>
        <row r="446">
          <cell r="A446"/>
        </row>
        <row r="447">
          <cell r="A447"/>
        </row>
        <row r="448">
          <cell r="A448"/>
        </row>
        <row r="449">
          <cell r="A449"/>
        </row>
        <row r="450">
          <cell r="A450"/>
        </row>
        <row r="451">
          <cell r="A451"/>
        </row>
        <row r="452">
          <cell r="A452"/>
        </row>
        <row r="453">
          <cell r="A453"/>
        </row>
        <row r="454">
          <cell r="A454"/>
        </row>
        <row r="455">
          <cell r="A455"/>
        </row>
        <row r="456">
          <cell r="A456"/>
        </row>
        <row r="457">
          <cell r="A457"/>
        </row>
        <row r="458">
          <cell r="A458"/>
        </row>
        <row r="459">
          <cell r="A459"/>
        </row>
        <row r="460">
          <cell r="A460"/>
        </row>
        <row r="461">
          <cell r="A461"/>
        </row>
        <row r="462">
          <cell r="A462"/>
        </row>
        <row r="463">
          <cell r="A463"/>
        </row>
        <row r="464">
          <cell r="A464"/>
        </row>
        <row r="465">
          <cell r="A465"/>
        </row>
        <row r="466">
          <cell r="A466"/>
        </row>
        <row r="467">
          <cell r="A467"/>
        </row>
        <row r="468">
          <cell r="A468"/>
        </row>
        <row r="469">
          <cell r="A469"/>
        </row>
        <row r="470">
          <cell r="A470"/>
        </row>
        <row r="471">
          <cell r="A471"/>
        </row>
        <row r="472">
          <cell r="A472"/>
        </row>
        <row r="473">
          <cell r="A473"/>
        </row>
        <row r="474">
          <cell r="A474"/>
        </row>
        <row r="475">
          <cell r="A475"/>
        </row>
        <row r="476">
          <cell r="A476"/>
        </row>
        <row r="477">
          <cell r="A477"/>
        </row>
        <row r="478">
          <cell r="A478"/>
        </row>
        <row r="479">
          <cell r="A479"/>
        </row>
        <row r="480">
          <cell r="A480"/>
        </row>
        <row r="481">
          <cell r="A481"/>
        </row>
        <row r="482">
          <cell r="A482"/>
        </row>
        <row r="483">
          <cell r="A483"/>
        </row>
        <row r="484">
          <cell r="A484"/>
        </row>
        <row r="485">
          <cell r="A485"/>
        </row>
        <row r="486">
          <cell r="A486"/>
        </row>
        <row r="487">
          <cell r="A487"/>
        </row>
        <row r="488">
          <cell r="A488"/>
        </row>
        <row r="489">
          <cell r="A489"/>
        </row>
        <row r="490">
          <cell r="A490"/>
        </row>
        <row r="491">
          <cell r="A491"/>
        </row>
        <row r="492">
          <cell r="A492"/>
        </row>
        <row r="493">
          <cell r="A493"/>
        </row>
        <row r="494">
          <cell r="A494"/>
        </row>
        <row r="495">
          <cell r="A495"/>
        </row>
        <row r="496">
          <cell r="A496"/>
        </row>
        <row r="497">
          <cell r="A497"/>
        </row>
        <row r="498">
          <cell r="A498"/>
        </row>
        <row r="499">
          <cell r="A499"/>
        </row>
        <row r="500">
          <cell r="A500"/>
        </row>
        <row r="501">
          <cell r="A501"/>
        </row>
        <row r="502">
          <cell r="A502"/>
        </row>
        <row r="503">
          <cell r="A503"/>
        </row>
        <row r="504">
          <cell r="A504"/>
        </row>
        <row r="505">
          <cell r="A505"/>
        </row>
        <row r="506">
          <cell r="A506"/>
        </row>
        <row r="507">
          <cell r="A507"/>
        </row>
        <row r="508">
          <cell r="A508"/>
        </row>
        <row r="509">
          <cell r="A509"/>
        </row>
        <row r="510">
          <cell r="A510"/>
        </row>
        <row r="511">
          <cell r="A511"/>
        </row>
        <row r="512">
          <cell r="A512"/>
        </row>
        <row r="513">
          <cell r="A513"/>
        </row>
        <row r="514">
          <cell r="A514"/>
        </row>
        <row r="515">
          <cell r="A515"/>
        </row>
        <row r="516">
          <cell r="A516"/>
        </row>
        <row r="517">
          <cell r="A517"/>
        </row>
        <row r="518">
          <cell r="A518"/>
        </row>
        <row r="519">
          <cell r="A519"/>
        </row>
        <row r="520">
          <cell r="A520"/>
        </row>
        <row r="521">
          <cell r="A521"/>
        </row>
        <row r="522">
          <cell r="A522"/>
        </row>
        <row r="523">
          <cell r="A523"/>
        </row>
        <row r="524">
          <cell r="A524"/>
        </row>
        <row r="525">
          <cell r="A525"/>
        </row>
        <row r="526">
          <cell r="A526"/>
        </row>
        <row r="527">
          <cell r="A527"/>
        </row>
        <row r="528">
          <cell r="A528"/>
        </row>
        <row r="529">
          <cell r="A529"/>
        </row>
        <row r="530">
          <cell r="A530"/>
        </row>
        <row r="531">
          <cell r="A531"/>
        </row>
        <row r="532">
          <cell r="A532"/>
        </row>
        <row r="533">
          <cell r="A533"/>
        </row>
        <row r="534">
          <cell r="A534"/>
        </row>
        <row r="535">
          <cell r="A535"/>
        </row>
        <row r="536">
          <cell r="A536"/>
        </row>
        <row r="537">
          <cell r="A537"/>
        </row>
        <row r="538">
          <cell r="A538"/>
        </row>
        <row r="539">
          <cell r="A539"/>
        </row>
        <row r="540">
          <cell r="A540"/>
        </row>
        <row r="541">
          <cell r="A541"/>
        </row>
        <row r="542">
          <cell r="A542"/>
        </row>
        <row r="543">
          <cell r="A543"/>
        </row>
        <row r="544">
          <cell r="A544"/>
        </row>
        <row r="545">
          <cell r="A545"/>
        </row>
        <row r="546">
          <cell r="A546"/>
        </row>
        <row r="547">
          <cell r="A547"/>
        </row>
        <row r="548">
          <cell r="A548"/>
        </row>
        <row r="549">
          <cell r="A549"/>
        </row>
        <row r="550">
          <cell r="A550"/>
        </row>
        <row r="551">
          <cell r="A551"/>
        </row>
        <row r="552">
          <cell r="A552"/>
        </row>
        <row r="553">
          <cell r="A553"/>
        </row>
        <row r="554">
          <cell r="A554"/>
        </row>
        <row r="555">
          <cell r="A555"/>
        </row>
        <row r="556">
          <cell r="A556"/>
        </row>
        <row r="557">
          <cell r="A557"/>
        </row>
        <row r="558">
          <cell r="A558"/>
        </row>
        <row r="559">
          <cell r="A559"/>
        </row>
        <row r="560">
          <cell r="A560"/>
        </row>
        <row r="561">
          <cell r="A561"/>
        </row>
        <row r="562">
          <cell r="A562"/>
        </row>
        <row r="563">
          <cell r="A563"/>
        </row>
        <row r="564">
          <cell r="A564"/>
        </row>
        <row r="565">
          <cell r="A565"/>
        </row>
        <row r="566">
          <cell r="A566"/>
        </row>
        <row r="567">
          <cell r="A567"/>
        </row>
        <row r="568">
          <cell r="A568"/>
        </row>
        <row r="569">
          <cell r="A569"/>
        </row>
        <row r="570">
          <cell r="A570"/>
        </row>
        <row r="571">
          <cell r="A571"/>
        </row>
        <row r="572">
          <cell r="A572"/>
        </row>
        <row r="573">
          <cell r="A573"/>
        </row>
        <row r="574">
          <cell r="A574"/>
        </row>
        <row r="575">
          <cell r="A575"/>
        </row>
        <row r="576">
          <cell r="A576"/>
        </row>
        <row r="577">
          <cell r="A577"/>
        </row>
        <row r="578">
          <cell r="A578"/>
        </row>
        <row r="579">
          <cell r="A579"/>
        </row>
        <row r="580">
          <cell r="A580"/>
        </row>
        <row r="581">
          <cell r="A581"/>
        </row>
        <row r="582">
          <cell r="A582"/>
        </row>
        <row r="583">
          <cell r="A583"/>
        </row>
        <row r="584">
          <cell r="A584"/>
        </row>
        <row r="585">
          <cell r="A585"/>
        </row>
        <row r="586">
          <cell r="A586"/>
        </row>
        <row r="587">
          <cell r="A587"/>
        </row>
        <row r="588">
          <cell r="A588"/>
        </row>
        <row r="589">
          <cell r="A589"/>
        </row>
        <row r="590">
          <cell r="A590"/>
        </row>
        <row r="591">
          <cell r="A591"/>
        </row>
        <row r="592">
          <cell r="A592"/>
        </row>
        <row r="593">
          <cell r="A593"/>
        </row>
        <row r="594">
          <cell r="A594"/>
        </row>
        <row r="595">
          <cell r="A595"/>
        </row>
        <row r="596">
          <cell r="A596"/>
        </row>
        <row r="597">
          <cell r="A597"/>
        </row>
        <row r="598">
          <cell r="A598"/>
        </row>
        <row r="599">
          <cell r="A599"/>
        </row>
        <row r="600">
          <cell r="A600"/>
        </row>
        <row r="601">
          <cell r="A601"/>
        </row>
        <row r="602">
          <cell r="A602"/>
        </row>
        <row r="603">
          <cell r="A603"/>
        </row>
        <row r="604">
          <cell r="A604"/>
        </row>
        <row r="605">
          <cell r="A605"/>
        </row>
        <row r="606">
          <cell r="A606"/>
        </row>
        <row r="607">
          <cell r="A607"/>
        </row>
        <row r="608">
          <cell r="A608"/>
        </row>
        <row r="609">
          <cell r="A609"/>
        </row>
        <row r="610">
          <cell r="A610"/>
        </row>
        <row r="611">
          <cell r="A611"/>
        </row>
        <row r="612">
          <cell r="A612"/>
        </row>
        <row r="613">
          <cell r="A613"/>
        </row>
        <row r="614">
          <cell r="A614"/>
        </row>
        <row r="615">
          <cell r="A615"/>
        </row>
        <row r="616">
          <cell r="A616"/>
        </row>
        <row r="617">
          <cell r="A617"/>
        </row>
        <row r="618">
          <cell r="A618"/>
        </row>
        <row r="619">
          <cell r="A619"/>
        </row>
        <row r="620">
          <cell r="A620"/>
        </row>
        <row r="621">
          <cell r="A621"/>
        </row>
        <row r="622">
          <cell r="A622"/>
        </row>
        <row r="623">
          <cell r="A623"/>
        </row>
        <row r="624">
          <cell r="A624"/>
        </row>
        <row r="625">
          <cell r="A625"/>
        </row>
        <row r="626">
          <cell r="A626"/>
        </row>
        <row r="627">
          <cell r="A627"/>
        </row>
        <row r="628">
          <cell r="A628"/>
        </row>
        <row r="629">
          <cell r="A629"/>
        </row>
        <row r="630">
          <cell r="A630"/>
        </row>
        <row r="631">
          <cell r="A631"/>
        </row>
        <row r="632">
          <cell r="A632"/>
        </row>
        <row r="633">
          <cell r="A633"/>
        </row>
        <row r="634">
          <cell r="A634"/>
        </row>
        <row r="635">
          <cell r="A635"/>
        </row>
        <row r="636">
          <cell r="A636"/>
        </row>
        <row r="637">
          <cell r="A637"/>
        </row>
        <row r="638">
          <cell r="A638"/>
        </row>
        <row r="639">
          <cell r="A639"/>
        </row>
        <row r="640">
          <cell r="A640"/>
        </row>
        <row r="641">
          <cell r="A641"/>
        </row>
        <row r="642">
          <cell r="A642"/>
        </row>
        <row r="643">
          <cell r="A643"/>
        </row>
        <row r="644">
          <cell r="A644"/>
        </row>
        <row r="645">
          <cell r="A645"/>
        </row>
        <row r="646">
          <cell r="A646"/>
        </row>
        <row r="647">
          <cell r="A647"/>
        </row>
        <row r="648">
          <cell r="A648"/>
        </row>
        <row r="649">
          <cell r="A649"/>
        </row>
        <row r="650">
          <cell r="A650"/>
        </row>
        <row r="651">
          <cell r="A651"/>
        </row>
        <row r="652">
          <cell r="A652"/>
        </row>
        <row r="653">
          <cell r="A653"/>
        </row>
        <row r="654">
          <cell r="A654"/>
        </row>
        <row r="655">
          <cell r="A655"/>
        </row>
        <row r="656">
          <cell r="A656"/>
        </row>
        <row r="657">
          <cell r="A657"/>
        </row>
        <row r="658">
          <cell r="A658"/>
        </row>
        <row r="659">
          <cell r="A659"/>
        </row>
        <row r="660">
          <cell r="A660"/>
        </row>
        <row r="661">
          <cell r="A661"/>
        </row>
        <row r="662">
          <cell r="A662"/>
        </row>
        <row r="663">
          <cell r="A663"/>
        </row>
        <row r="664">
          <cell r="A664"/>
        </row>
        <row r="665">
          <cell r="A665"/>
        </row>
        <row r="666">
          <cell r="A666"/>
        </row>
        <row r="667">
          <cell r="A667"/>
        </row>
        <row r="668">
          <cell r="A668"/>
        </row>
        <row r="669">
          <cell r="A669"/>
        </row>
        <row r="670">
          <cell r="A670"/>
        </row>
        <row r="671">
          <cell r="A671"/>
        </row>
        <row r="672">
          <cell r="A672"/>
        </row>
        <row r="673">
          <cell r="A673"/>
        </row>
        <row r="674">
          <cell r="A674"/>
        </row>
        <row r="675">
          <cell r="A675"/>
        </row>
        <row r="676">
          <cell r="A676"/>
        </row>
        <row r="677">
          <cell r="A677"/>
        </row>
        <row r="678">
          <cell r="A678"/>
        </row>
        <row r="679">
          <cell r="A679"/>
        </row>
        <row r="680">
          <cell r="A680"/>
        </row>
        <row r="681">
          <cell r="A681"/>
        </row>
        <row r="682">
          <cell r="A682"/>
        </row>
        <row r="683">
          <cell r="A683"/>
        </row>
        <row r="684">
          <cell r="A684"/>
        </row>
        <row r="685">
          <cell r="A685"/>
        </row>
        <row r="686">
          <cell r="A686"/>
        </row>
        <row r="687">
          <cell r="A687"/>
        </row>
        <row r="688">
          <cell r="A688"/>
        </row>
        <row r="689">
          <cell r="A689"/>
        </row>
        <row r="690">
          <cell r="A690"/>
        </row>
        <row r="691">
          <cell r="A691"/>
        </row>
        <row r="692">
          <cell r="A692"/>
        </row>
        <row r="693">
          <cell r="A693"/>
        </row>
        <row r="694">
          <cell r="A694"/>
        </row>
        <row r="695">
          <cell r="A695"/>
        </row>
        <row r="696">
          <cell r="A696"/>
        </row>
        <row r="697">
          <cell r="A697"/>
        </row>
        <row r="698">
          <cell r="A698"/>
        </row>
        <row r="699">
          <cell r="A699"/>
        </row>
        <row r="700">
          <cell r="A700"/>
        </row>
        <row r="701">
          <cell r="A701"/>
        </row>
        <row r="702">
          <cell r="A702"/>
        </row>
        <row r="703">
          <cell r="A703"/>
        </row>
        <row r="704">
          <cell r="A704"/>
        </row>
        <row r="705">
          <cell r="A705"/>
        </row>
        <row r="706">
          <cell r="A706"/>
        </row>
        <row r="707">
          <cell r="A707"/>
        </row>
        <row r="708">
          <cell r="A708"/>
        </row>
        <row r="709">
          <cell r="A709"/>
        </row>
        <row r="710">
          <cell r="A710"/>
        </row>
        <row r="711">
          <cell r="A711"/>
        </row>
        <row r="712">
          <cell r="A712"/>
        </row>
        <row r="713">
          <cell r="A713"/>
        </row>
        <row r="714">
          <cell r="A714"/>
        </row>
        <row r="715">
          <cell r="A715"/>
        </row>
        <row r="716">
          <cell r="A716"/>
        </row>
        <row r="717">
          <cell r="A717"/>
        </row>
        <row r="718">
          <cell r="A718"/>
        </row>
        <row r="719">
          <cell r="A719"/>
        </row>
        <row r="720">
          <cell r="A720"/>
        </row>
        <row r="721">
          <cell r="A721"/>
        </row>
        <row r="722">
          <cell r="A722"/>
        </row>
        <row r="723">
          <cell r="A723"/>
        </row>
        <row r="724">
          <cell r="A724"/>
        </row>
        <row r="725">
          <cell r="A725"/>
        </row>
        <row r="726">
          <cell r="A726"/>
        </row>
        <row r="727">
          <cell r="A727"/>
        </row>
        <row r="728">
          <cell r="A728"/>
        </row>
        <row r="729">
          <cell r="A729"/>
        </row>
        <row r="730">
          <cell r="A730"/>
        </row>
        <row r="731">
          <cell r="A731"/>
        </row>
        <row r="732">
          <cell r="A732"/>
        </row>
        <row r="733">
          <cell r="A733"/>
        </row>
        <row r="734">
          <cell r="A734"/>
        </row>
        <row r="735">
          <cell r="A735"/>
        </row>
        <row r="736">
          <cell r="A736"/>
        </row>
        <row r="737">
          <cell r="A737"/>
        </row>
        <row r="738">
          <cell r="A738"/>
        </row>
        <row r="739">
          <cell r="A739"/>
        </row>
        <row r="740">
          <cell r="A740"/>
        </row>
        <row r="741">
          <cell r="A741"/>
        </row>
        <row r="742">
          <cell r="A742"/>
        </row>
        <row r="743">
          <cell r="A743"/>
        </row>
        <row r="744">
          <cell r="A744"/>
        </row>
        <row r="745">
          <cell r="A745"/>
        </row>
        <row r="746">
          <cell r="A746"/>
        </row>
        <row r="747">
          <cell r="A747"/>
        </row>
        <row r="748">
          <cell r="A748"/>
        </row>
        <row r="749">
          <cell r="A749"/>
        </row>
        <row r="750">
          <cell r="A750"/>
        </row>
        <row r="751">
          <cell r="A751"/>
        </row>
        <row r="752">
          <cell r="A752"/>
        </row>
        <row r="753">
          <cell r="A753"/>
        </row>
        <row r="754">
          <cell r="A754"/>
        </row>
        <row r="755">
          <cell r="A755"/>
        </row>
        <row r="756">
          <cell r="A756"/>
        </row>
        <row r="757">
          <cell r="A757"/>
        </row>
        <row r="758">
          <cell r="A758"/>
        </row>
        <row r="759">
          <cell r="A759"/>
        </row>
        <row r="760">
          <cell r="A760"/>
        </row>
        <row r="761">
          <cell r="A761"/>
        </row>
        <row r="762">
          <cell r="A762"/>
        </row>
        <row r="763">
          <cell r="A763"/>
        </row>
        <row r="764">
          <cell r="A764"/>
        </row>
        <row r="765">
          <cell r="A765"/>
        </row>
        <row r="766">
          <cell r="A766"/>
        </row>
        <row r="767">
          <cell r="A767"/>
        </row>
        <row r="768">
          <cell r="A768"/>
        </row>
        <row r="769">
          <cell r="A769"/>
        </row>
        <row r="770">
          <cell r="A770"/>
        </row>
        <row r="771">
          <cell r="A771"/>
        </row>
        <row r="772">
          <cell r="A772"/>
        </row>
        <row r="773">
          <cell r="A773"/>
        </row>
        <row r="774">
          <cell r="A774"/>
        </row>
        <row r="775">
          <cell r="A775"/>
        </row>
        <row r="776">
          <cell r="A776"/>
        </row>
        <row r="777">
          <cell r="A777"/>
        </row>
        <row r="778">
          <cell r="A778"/>
        </row>
        <row r="779">
          <cell r="A779"/>
        </row>
        <row r="780">
          <cell r="A780"/>
        </row>
        <row r="781">
          <cell r="A781"/>
        </row>
        <row r="782">
          <cell r="A782"/>
        </row>
        <row r="783">
          <cell r="A783"/>
        </row>
        <row r="784">
          <cell r="A784"/>
        </row>
        <row r="785">
          <cell r="A785"/>
        </row>
        <row r="786">
          <cell r="A786"/>
        </row>
        <row r="787">
          <cell r="A787"/>
        </row>
        <row r="788">
          <cell r="A788"/>
        </row>
        <row r="789">
          <cell r="A789"/>
        </row>
        <row r="790">
          <cell r="A790"/>
        </row>
        <row r="791">
          <cell r="A791"/>
        </row>
        <row r="792">
          <cell r="A792"/>
        </row>
        <row r="793">
          <cell r="A793"/>
        </row>
        <row r="794">
          <cell r="A794"/>
        </row>
        <row r="795">
          <cell r="A795"/>
        </row>
        <row r="796">
          <cell r="A796"/>
        </row>
        <row r="797">
          <cell r="A797"/>
        </row>
        <row r="798">
          <cell r="A798"/>
        </row>
        <row r="799">
          <cell r="A799"/>
        </row>
        <row r="800">
          <cell r="A800"/>
        </row>
        <row r="801">
          <cell r="A801"/>
        </row>
        <row r="802">
          <cell r="A802"/>
        </row>
        <row r="803">
          <cell r="A803"/>
        </row>
        <row r="804">
          <cell r="A804"/>
        </row>
        <row r="805">
          <cell r="A805"/>
        </row>
        <row r="806">
          <cell r="A806"/>
        </row>
        <row r="807">
          <cell r="A807"/>
        </row>
        <row r="808">
          <cell r="A808"/>
        </row>
        <row r="809">
          <cell r="A809"/>
        </row>
        <row r="810">
          <cell r="A810"/>
        </row>
        <row r="811">
          <cell r="A811"/>
        </row>
        <row r="812">
          <cell r="A812"/>
        </row>
        <row r="813">
          <cell r="A813"/>
        </row>
        <row r="814">
          <cell r="A814"/>
        </row>
        <row r="815">
          <cell r="A815"/>
        </row>
        <row r="816">
          <cell r="A816"/>
        </row>
        <row r="817">
          <cell r="A817"/>
        </row>
        <row r="818">
          <cell r="A818"/>
        </row>
        <row r="819">
          <cell r="A819"/>
        </row>
        <row r="820">
          <cell r="A820"/>
        </row>
        <row r="821">
          <cell r="A821"/>
        </row>
        <row r="822">
          <cell r="A822"/>
        </row>
        <row r="823">
          <cell r="A823"/>
        </row>
        <row r="824">
          <cell r="A824"/>
        </row>
        <row r="825">
          <cell r="A825"/>
        </row>
        <row r="826">
          <cell r="A826"/>
        </row>
        <row r="827">
          <cell r="A827"/>
        </row>
        <row r="828">
          <cell r="A828"/>
        </row>
        <row r="829">
          <cell r="A829"/>
        </row>
        <row r="830">
          <cell r="A830"/>
        </row>
        <row r="831">
          <cell r="A831"/>
        </row>
        <row r="832">
          <cell r="A832"/>
        </row>
        <row r="833">
          <cell r="A833"/>
        </row>
        <row r="834">
          <cell r="A834"/>
        </row>
        <row r="835">
          <cell r="A835"/>
        </row>
        <row r="836">
          <cell r="A836"/>
        </row>
        <row r="837">
          <cell r="A837"/>
        </row>
        <row r="838">
          <cell r="A838"/>
        </row>
        <row r="839">
          <cell r="A839"/>
        </row>
        <row r="840">
          <cell r="A840"/>
        </row>
        <row r="841">
          <cell r="A841"/>
        </row>
        <row r="842">
          <cell r="A842"/>
        </row>
        <row r="843">
          <cell r="A843"/>
        </row>
        <row r="844">
          <cell r="A844"/>
        </row>
        <row r="845">
          <cell r="A845"/>
        </row>
        <row r="846">
          <cell r="A846"/>
        </row>
        <row r="847">
          <cell r="A847"/>
        </row>
        <row r="848">
          <cell r="A848"/>
        </row>
        <row r="849">
          <cell r="A849"/>
        </row>
        <row r="850">
          <cell r="A850"/>
        </row>
        <row r="851">
          <cell r="A851"/>
        </row>
        <row r="852">
          <cell r="A852"/>
        </row>
        <row r="853">
          <cell r="A853"/>
        </row>
        <row r="854">
          <cell r="A854"/>
        </row>
        <row r="855">
          <cell r="A855"/>
        </row>
        <row r="856">
          <cell r="A856"/>
        </row>
        <row r="857">
          <cell r="A857"/>
        </row>
        <row r="858">
          <cell r="A858"/>
        </row>
        <row r="859">
          <cell r="A859"/>
        </row>
        <row r="860">
          <cell r="A860"/>
        </row>
        <row r="861">
          <cell r="A861"/>
        </row>
        <row r="862">
          <cell r="A862"/>
        </row>
        <row r="863">
          <cell r="A863"/>
        </row>
        <row r="864">
          <cell r="A864"/>
        </row>
        <row r="865">
          <cell r="A865"/>
        </row>
        <row r="866">
          <cell r="A866"/>
        </row>
        <row r="867">
          <cell r="A867"/>
        </row>
        <row r="868">
          <cell r="A868"/>
        </row>
        <row r="869">
          <cell r="A869"/>
        </row>
        <row r="870">
          <cell r="A870"/>
        </row>
        <row r="871">
          <cell r="A871"/>
        </row>
        <row r="872">
          <cell r="A872"/>
        </row>
        <row r="873">
          <cell r="A873"/>
        </row>
        <row r="874">
          <cell r="A874"/>
        </row>
        <row r="875">
          <cell r="A875"/>
        </row>
        <row r="876">
          <cell r="A876"/>
        </row>
        <row r="877">
          <cell r="A877"/>
        </row>
        <row r="878">
          <cell r="A878"/>
        </row>
        <row r="879">
          <cell r="A879"/>
        </row>
        <row r="880">
          <cell r="A880"/>
        </row>
        <row r="881">
          <cell r="A881"/>
        </row>
        <row r="882">
          <cell r="A882"/>
        </row>
        <row r="883">
          <cell r="A883"/>
        </row>
        <row r="884">
          <cell r="A884"/>
        </row>
        <row r="885">
          <cell r="A885"/>
        </row>
        <row r="886">
          <cell r="A886"/>
        </row>
        <row r="887">
          <cell r="A887"/>
        </row>
        <row r="888">
          <cell r="A888"/>
        </row>
        <row r="889">
          <cell r="A889"/>
        </row>
        <row r="890">
          <cell r="A890"/>
        </row>
        <row r="891">
          <cell r="A891"/>
        </row>
        <row r="892">
          <cell r="A892"/>
        </row>
        <row r="893">
          <cell r="A893"/>
        </row>
        <row r="894">
          <cell r="A894"/>
        </row>
        <row r="895">
          <cell r="A895"/>
        </row>
        <row r="896">
          <cell r="A896"/>
        </row>
        <row r="897">
          <cell r="A897"/>
        </row>
        <row r="898">
          <cell r="A898"/>
        </row>
        <row r="899">
          <cell r="A899"/>
        </row>
        <row r="900">
          <cell r="A900"/>
        </row>
        <row r="901">
          <cell r="A901"/>
        </row>
        <row r="902">
          <cell r="A902"/>
        </row>
        <row r="903">
          <cell r="A903"/>
        </row>
        <row r="904">
          <cell r="A904"/>
        </row>
        <row r="905">
          <cell r="A905"/>
        </row>
        <row r="906">
          <cell r="A906"/>
        </row>
        <row r="907">
          <cell r="A907"/>
        </row>
        <row r="908">
          <cell r="A908"/>
        </row>
        <row r="909">
          <cell r="A909"/>
        </row>
        <row r="910">
          <cell r="A910"/>
        </row>
        <row r="911">
          <cell r="A911"/>
        </row>
        <row r="912">
          <cell r="A912"/>
        </row>
        <row r="913">
          <cell r="A913"/>
        </row>
        <row r="914">
          <cell r="A914"/>
        </row>
        <row r="915">
          <cell r="A915"/>
        </row>
        <row r="916">
          <cell r="A916"/>
        </row>
        <row r="917">
          <cell r="A917"/>
        </row>
        <row r="918">
          <cell r="A918"/>
        </row>
        <row r="919">
          <cell r="A919"/>
        </row>
        <row r="920">
          <cell r="A920"/>
        </row>
        <row r="921">
          <cell r="A921"/>
        </row>
        <row r="922">
          <cell r="A922"/>
        </row>
        <row r="923">
          <cell r="A923"/>
        </row>
        <row r="924">
          <cell r="A924"/>
        </row>
        <row r="925">
          <cell r="A925"/>
        </row>
        <row r="926">
          <cell r="A926"/>
        </row>
        <row r="927">
          <cell r="A927"/>
        </row>
        <row r="928">
          <cell r="A928"/>
        </row>
        <row r="929">
          <cell r="A929"/>
        </row>
        <row r="930">
          <cell r="A930"/>
        </row>
        <row r="931">
          <cell r="A931"/>
        </row>
        <row r="932">
          <cell r="A932"/>
        </row>
        <row r="933">
          <cell r="A933"/>
        </row>
        <row r="934">
          <cell r="A934"/>
        </row>
        <row r="935">
          <cell r="A935"/>
        </row>
        <row r="936">
          <cell r="A936"/>
        </row>
        <row r="937">
          <cell r="A937"/>
        </row>
        <row r="938">
          <cell r="A938"/>
        </row>
        <row r="939">
          <cell r="A939"/>
        </row>
        <row r="940">
          <cell r="A940"/>
        </row>
        <row r="941">
          <cell r="A941"/>
        </row>
        <row r="942">
          <cell r="A942"/>
        </row>
        <row r="943">
          <cell r="A943"/>
        </row>
        <row r="944">
          <cell r="A944"/>
        </row>
        <row r="945">
          <cell r="A945"/>
        </row>
        <row r="946">
          <cell r="A946"/>
        </row>
        <row r="947">
          <cell r="A947"/>
        </row>
        <row r="948">
          <cell r="A948"/>
        </row>
        <row r="949">
          <cell r="A949"/>
        </row>
        <row r="950">
          <cell r="A950"/>
        </row>
        <row r="951">
          <cell r="A951"/>
        </row>
        <row r="952">
          <cell r="A952"/>
        </row>
        <row r="953">
          <cell r="A953"/>
        </row>
        <row r="954">
          <cell r="A954"/>
        </row>
        <row r="955">
          <cell r="A955"/>
        </row>
        <row r="956">
          <cell r="A956"/>
        </row>
        <row r="957">
          <cell r="A957"/>
        </row>
        <row r="958">
          <cell r="A958"/>
        </row>
        <row r="959">
          <cell r="A959"/>
        </row>
        <row r="960">
          <cell r="A960"/>
        </row>
        <row r="961">
          <cell r="A961"/>
        </row>
        <row r="962">
          <cell r="A962"/>
        </row>
        <row r="963">
          <cell r="A963"/>
        </row>
        <row r="964">
          <cell r="A964"/>
        </row>
        <row r="965">
          <cell r="A965"/>
        </row>
        <row r="966">
          <cell r="A966"/>
        </row>
        <row r="967">
          <cell r="A967"/>
        </row>
        <row r="968">
          <cell r="A968"/>
        </row>
        <row r="969">
          <cell r="A969"/>
        </row>
        <row r="970">
          <cell r="A970"/>
        </row>
        <row r="971">
          <cell r="A971"/>
        </row>
        <row r="972">
          <cell r="A972"/>
        </row>
        <row r="973">
          <cell r="A973"/>
        </row>
        <row r="974">
          <cell r="A974"/>
        </row>
        <row r="975">
          <cell r="A975"/>
        </row>
        <row r="976">
          <cell r="A976"/>
        </row>
        <row r="977">
          <cell r="A977"/>
        </row>
        <row r="978">
          <cell r="A978"/>
        </row>
        <row r="979">
          <cell r="A979"/>
        </row>
        <row r="980">
          <cell r="A980"/>
        </row>
        <row r="981">
          <cell r="A981"/>
        </row>
        <row r="982">
          <cell r="A982"/>
        </row>
        <row r="983">
          <cell r="A983"/>
        </row>
        <row r="984">
          <cell r="A984"/>
        </row>
        <row r="985">
          <cell r="A985"/>
        </row>
        <row r="986">
          <cell r="A986"/>
        </row>
        <row r="987">
          <cell r="A987"/>
        </row>
        <row r="988">
          <cell r="A988"/>
        </row>
        <row r="989">
          <cell r="A989"/>
        </row>
        <row r="990">
          <cell r="A990"/>
        </row>
        <row r="991">
          <cell r="A991"/>
        </row>
        <row r="992">
          <cell r="A992"/>
        </row>
        <row r="993">
          <cell r="A993"/>
        </row>
        <row r="994">
          <cell r="A994"/>
        </row>
        <row r="995">
          <cell r="A995"/>
        </row>
        <row r="996">
          <cell r="A996"/>
        </row>
        <row r="997">
          <cell r="A997"/>
        </row>
        <row r="998">
          <cell r="A998"/>
        </row>
        <row r="999">
          <cell r="A999"/>
        </row>
        <row r="1000">
          <cell r="A1000"/>
        </row>
        <row r="1001">
          <cell r="A1001"/>
        </row>
        <row r="1002">
          <cell r="A1002"/>
        </row>
        <row r="1003">
          <cell r="A1003"/>
        </row>
        <row r="1004">
          <cell r="A1004"/>
        </row>
        <row r="1005">
          <cell r="A1005"/>
        </row>
        <row r="1006">
          <cell r="A1006"/>
        </row>
        <row r="1007">
          <cell r="A1007"/>
        </row>
        <row r="1008">
          <cell r="A1008"/>
        </row>
        <row r="1009">
          <cell r="A1009"/>
        </row>
        <row r="1010">
          <cell r="A1010"/>
        </row>
        <row r="1011">
          <cell r="A1011"/>
        </row>
        <row r="1012">
          <cell r="A1012"/>
        </row>
        <row r="1013">
          <cell r="A1013"/>
        </row>
        <row r="1014">
          <cell r="A1014"/>
        </row>
        <row r="1015">
          <cell r="A1015"/>
        </row>
        <row r="1016">
          <cell r="A1016"/>
        </row>
        <row r="1017">
          <cell r="A1017"/>
        </row>
        <row r="1018">
          <cell r="A1018"/>
        </row>
        <row r="1019">
          <cell r="A1019"/>
        </row>
        <row r="1020">
          <cell r="A1020"/>
        </row>
        <row r="1021">
          <cell r="A1021"/>
        </row>
        <row r="1022">
          <cell r="A1022"/>
        </row>
        <row r="1023">
          <cell r="A1023"/>
        </row>
        <row r="1024">
          <cell r="A1024"/>
        </row>
        <row r="1025">
          <cell r="A1025"/>
        </row>
        <row r="1026">
          <cell r="A1026"/>
        </row>
        <row r="1027">
          <cell r="A1027"/>
        </row>
        <row r="1028">
          <cell r="A1028"/>
        </row>
        <row r="1029">
          <cell r="A1029"/>
        </row>
        <row r="1030">
          <cell r="A1030"/>
        </row>
        <row r="1031">
          <cell r="A1031"/>
        </row>
        <row r="1032">
          <cell r="A1032"/>
        </row>
        <row r="1033">
          <cell r="A1033"/>
        </row>
        <row r="1034">
          <cell r="A1034"/>
        </row>
        <row r="1035">
          <cell r="A1035"/>
        </row>
        <row r="1036">
          <cell r="A1036"/>
        </row>
        <row r="1037">
          <cell r="A1037"/>
        </row>
        <row r="1038">
          <cell r="A1038"/>
        </row>
        <row r="1039">
          <cell r="A1039"/>
        </row>
        <row r="1040">
          <cell r="A1040"/>
        </row>
        <row r="1041">
          <cell r="A1041"/>
        </row>
        <row r="1042">
          <cell r="A1042"/>
        </row>
        <row r="1043">
          <cell r="A1043"/>
        </row>
        <row r="1044">
          <cell r="A1044"/>
        </row>
        <row r="1045">
          <cell r="A1045"/>
        </row>
        <row r="1046">
          <cell r="A1046"/>
        </row>
        <row r="1047">
          <cell r="A1047"/>
        </row>
        <row r="1048">
          <cell r="A1048"/>
        </row>
        <row r="1049">
          <cell r="A1049"/>
        </row>
        <row r="1050">
          <cell r="A1050"/>
        </row>
        <row r="1051">
          <cell r="A1051"/>
        </row>
        <row r="1052">
          <cell r="A1052"/>
        </row>
        <row r="1053">
          <cell r="A1053"/>
        </row>
        <row r="1054">
          <cell r="A1054"/>
        </row>
        <row r="1055">
          <cell r="A1055"/>
        </row>
        <row r="1056">
          <cell r="A1056"/>
        </row>
        <row r="1057">
          <cell r="A1057"/>
        </row>
        <row r="1058">
          <cell r="A1058"/>
        </row>
        <row r="1059">
          <cell r="A1059"/>
        </row>
        <row r="1060">
          <cell r="A1060"/>
        </row>
        <row r="1061">
          <cell r="A1061"/>
        </row>
        <row r="1062">
          <cell r="A1062"/>
        </row>
        <row r="1063">
          <cell r="A1063"/>
        </row>
        <row r="1064">
          <cell r="A1064"/>
        </row>
        <row r="1065">
          <cell r="A1065"/>
        </row>
        <row r="1066">
          <cell r="A1066"/>
        </row>
        <row r="1067">
          <cell r="A1067"/>
        </row>
        <row r="1068">
          <cell r="A1068"/>
        </row>
        <row r="1069">
          <cell r="A1069"/>
        </row>
        <row r="1070">
          <cell r="A1070"/>
        </row>
        <row r="1071">
          <cell r="A1071"/>
        </row>
        <row r="1072">
          <cell r="A1072"/>
        </row>
        <row r="1073">
          <cell r="A1073"/>
        </row>
        <row r="1074">
          <cell r="A1074"/>
        </row>
        <row r="1075">
          <cell r="A1075"/>
        </row>
        <row r="1076">
          <cell r="A1076"/>
        </row>
        <row r="1077">
          <cell r="A1077"/>
        </row>
        <row r="1078">
          <cell r="A1078"/>
        </row>
        <row r="1079">
          <cell r="A1079"/>
        </row>
        <row r="1080">
          <cell r="A1080"/>
        </row>
        <row r="1081">
          <cell r="A1081"/>
        </row>
        <row r="1082">
          <cell r="A1082"/>
        </row>
        <row r="1083">
          <cell r="A1083"/>
        </row>
        <row r="1084">
          <cell r="A1084"/>
        </row>
        <row r="1085">
          <cell r="A1085"/>
        </row>
        <row r="1086">
          <cell r="A1086"/>
        </row>
        <row r="1087">
          <cell r="A1087"/>
        </row>
        <row r="1088">
          <cell r="A1088"/>
        </row>
        <row r="1089">
          <cell r="A1089"/>
        </row>
        <row r="1090">
          <cell r="A1090"/>
        </row>
        <row r="1091">
          <cell r="A1091"/>
        </row>
        <row r="1092">
          <cell r="A1092"/>
        </row>
        <row r="1093">
          <cell r="A1093"/>
        </row>
        <row r="1094">
          <cell r="A1094"/>
        </row>
        <row r="1095">
          <cell r="A1095"/>
        </row>
        <row r="1096">
          <cell r="A1096"/>
        </row>
        <row r="1097">
          <cell r="A1097"/>
        </row>
        <row r="1098">
          <cell r="A1098"/>
        </row>
        <row r="1099">
          <cell r="A1099"/>
        </row>
        <row r="1100">
          <cell r="A1100"/>
        </row>
        <row r="1101">
          <cell r="A1101"/>
        </row>
        <row r="1102">
          <cell r="A1102"/>
        </row>
        <row r="1103">
          <cell r="A1103"/>
        </row>
        <row r="1104">
          <cell r="A1104"/>
        </row>
        <row r="1105">
          <cell r="A1105"/>
        </row>
        <row r="1106">
          <cell r="A1106"/>
        </row>
        <row r="1107">
          <cell r="A1107"/>
        </row>
        <row r="1108">
          <cell r="A1108"/>
        </row>
        <row r="1109">
          <cell r="A1109"/>
        </row>
        <row r="1110">
          <cell r="A1110"/>
        </row>
        <row r="1111">
          <cell r="A1111"/>
        </row>
        <row r="1112">
          <cell r="A1112"/>
        </row>
        <row r="1113">
          <cell r="A1113"/>
        </row>
        <row r="1114">
          <cell r="A1114"/>
        </row>
        <row r="1115">
          <cell r="A1115"/>
        </row>
        <row r="1116">
          <cell r="A1116"/>
        </row>
        <row r="1117">
          <cell r="A1117"/>
        </row>
        <row r="1118">
          <cell r="A1118"/>
        </row>
        <row r="1119">
          <cell r="A1119"/>
        </row>
        <row r="1120">
          <cell r="A1120"/>
        </row>
        <row r="1121">
          <cell r="A1121"/>
        </row>
        <row r="1122">
          <cell r="A1122"/>
        </row>
        <row r="1123">
          <cell r="A1123"/>
        </row>
        <row r="1124">
          <cell r="A1124"/>
        </row>
        <row r="1125">
          <cell r="A1125"/>
        </row>
        <row r="1126">
          <cell r="A1126"/>
        </row>
        <row r="1127">
          <cell r="A1127"/>
        </row>
        <row r="1128">
          <cell r="A1128"/>
        </row>
        <row r="1129">
          <cell r="A1129"/>
        </row>
        <row r="1130">
          <cell r="A1130"/>
        </row>
        <row r="1131">
          <cell r="A1131"/>
        </row>
        <row r="1132">
          <cell r="A1132"/>
        </row>
        <row r="1133">
          <cell r="A1133"/>
        </row>
        <row r="1134">
          <cell r="A1134"/>
        </row>
        <row r="1135">
          <cell r="A1135"/>
        </row>
        <row r="1136">
          <cell r="A1136"/>
        </row>
        <row r="1137">
          <cell r="A1137"/>
        </row>
        <row r="1138">
          <cell r="A1138"/>
        </row>
        <row r="1139">
          <cell r="A1139"/>
        </row>
        <row r="1140">
          <cell r="A1140"/>
        </row>
        <row r="1141">
          <cell r="A1141"/>
        </row>
        <row r="1142">
          <cell r="A1142"/>
        </row>
        <row r="1143">
          <cell r="A1143"/>
        </row>
        <row r="1144">
          <cell r="A1144"/>
        </row>
        <row r="1145">
          <cell r="A1145"/>
        </row>
        <row r="1146">
          <cell r="A1146"/>
        </row>
        <row r="1147">
          <cell r="A1147"/>
        </row>
        <row r="1148">
          <cell r="A1148"/>
        </row>
        <row r="1149">
          <cell r="A1149"/>
        </row>
        <row r="1150">
          <cell r="A1150"/>
        </row>
        <row r="1151">
          <cell r="A1151"/>
        </row>
        <row r="1152">
          <cell r="A1152"/>
        </row>
        <row r="1153">
          <cell r="A1153"/>
        </row>
        <row r="1154">
          <cell r="A1154"/>
        </row>
        <row r="1155">
          <cell r="A1155"/>
        </row>
        <row r="1156">
          <cell r="A1156"/>
        </row>
        <row r="1157">
          <cell r="A1157"/>
        </row>
        <row r="1158">
          <cell r="A1158"/>
        </row>
        <row r="1159">
          <cell r="A1159"/>
        </row>
        <row r="1160">
          <cell r="A1160"/>
        </row>
        <row r="1161">
          <cell r="A1161"/>
        </row>
        <row r="1162">
          <cell r="A1162"/>
        </row>
        <row r="1163">
          <cell r="A1163"/>
        </row>
        <row r="1164">
          <cell r="A1164"/>
        </row>
        <row r="1165">
          <cell r="A1165"/>
        </row>
        <row r="1166">
          <cell r="A1166"/>
        </row>
        <row r="1167">
          <cell r="A1167"/>
        </row>
        <row r="1168">
          <cell r="A1168"/>
        </row>
        <row r="1169">
          <cell r="A1169"/>
        </row>
        <row r="1170">
          <cell r="A1170"/>
        </row>
        <row r="1171">
          <cell r="A1171"/>
        </row>
        <row r="1172">
          <cell r="A1172"/>
        </row>
        <row r="1173">
          <cell r="A1173"/>
        </row>
        <row r="1174">
          <cell r="A1174"/>
        </row>
        <row r="1175">
          <cell r="A1175"/>
        </row>
        <row r="1176">
          <cell r="A1176"/>
        </row>
        <row r="1177">
          <cell r="A1177"/>
        </row>
        <row r="1178">
          <cell r="A1178"/>
        </row>
        <row r="1179">
          <cell r="A1179"/>
        </row>
        <row r="1180">
          <cell r="A1180"/>
        </row>
        <row r="1181">
          <cell r="A1181"/>
        </row>
        <row r="1182">
          <cell r="A1182"/>
        </row>
        <row r="1183">
          <cell r="A1183"/>
        </row>
        <row r="1184">
          <cell r="A1184"/>
        </row>
        <row r="1185">
          <cell r="A1185"/>
        </row>
        <row r="1186">
          <cell r="A1186"/>
        </row>
        <row r="1187">
          <cell r="A1187"/>
        </row>
        <row r="1188">
          <cell r="A1188"/>
        </row>
        <row r="1189">
          <cell r="A1189"/>
        </row>
        <row r="1190">
          <cell r="A1190"/>
        </row>
        <row r="1191">
          <cell r="A1191"/>
        </row>
        <row r="1192">
          <cell r="A1192"/>
        </row>
        <row r="1193">
          <cell r="A1193"/>
        </row>
        <row r="1194">
          <cell r="A1194"/>
        </row>
        <row r="1195">
          <cell r="A1195"/>
        </row>
        <row r="1196">
          <cell r="A1196"/>
        </row>
        <row r="1197">
          <cell r="A1197"/>
        </row>
        <row r="1198">
          <cell r="A1198"/>
        </row>
        <row r="1199">
          <cell r="A1199"/>
        </row>
        <row r="1200">
          <cell r="A1200"/>
        </row>
        <row r="1201">
          <cell r="A1201"/>
        </row>
        <row r="1202">
          <cell r="A1202"/>
        </row>
        <row r="1203">
          <cell r="A1203"/>
        </row>
        <row r="1204">
          <cell r="A1204"/>
        </row>
        <row r="1205">
          <cell r="A1205"/>
        </row>
        <row r="1206">
          <cell r="A1206"/>
        </row>
        <row r="1207">
          <cell r="A1207"/>
        </row>
        <row r="1208">
          <cell r="A1208"/>
        </row>
        <row r="1209">
          <cell r="A1209"/>
        </row>
        <row r="1210">
          <cell r="A1210"/>
        </row>
        <row r="1211">
          <cell r="A1211"/>
        </row>
        <row r="1212">
          <cell r="A1212"/>
        </row>
        <row r="1213">
          <cell r="A1213"/>
        </row>
        <row r="1214">
          <cell r="A1214"/>
        </row>
        <row r="1215">
          <cell r="A1215"/>
        </row>
        <row r="1216">
          <cell r="A1216"/>
        </row>
        <row r="1217">
          <cell r="A1217"/>
        </row>
        <row r="1218">
          <cell r="A1218"/>
        </row>
        <row r="1219">
          <cell r="A1219"/>
        </row>
        <row r="1220">
          <cell r="A1220"/>
        </row>
        <row r="1221">
          <cell r="A1221"/>
        </row>
        <row r="1222">
          <cell r="A1222"/>
        </row>
        <row r="1223">
          <cell r="A1223"/>
        </row>
        <row r="1224">
          <cell r="A1224"/>
        </row>
        <row r="1225">
          <cell r="A1225"/>
        </row>
        <row r="1226">
          <cell r="A1226"/>
        </row>
        <row r="1227">
          <cell r="A1227"/>
        </row>
        <row r="1228">
          <cell r="A1228"/>
        </row>
        <row r="1229">
          <cell r="A1229"/>
        </row>
        <row r="1230">
          <cell r="A1230"/>
        </row>
        <row r="1231">
          <cell r="A1231"/>
        </row>
        <row r="1232">
          <cell r="A1232"/>
        </row>
        <row r="1233">
          <cell r="A1233"/>
        </row>
        <row r="1234">
          <cell r="A1234"/>
        </row>
        <row r="1235">
          <cell r="A1235"/>
        </row>
        <row r="1236">
          <cell r="A1236"/>
        </row>
        <row r="1237">
          <cell r="A1237"/>
        </row>
        <row r="1238">
          <cell r="A1238"/>
        </row>
        <row r="1239">
          <cell r="A1239"/>
        </row>
        <row r="1240">
          <cell r="A1240"/>
        </row>
        <row r="1241">
          <cell r="A1241"/>
        </row>
        <row r="1242">
          <cell r="A1242"/>
        </row>
        <row r="1243">
          <cell r="A1243"/>
        </row>
        <row r="1244">
          <cell r="A1244"/>
        </row>
        <row r="1245">
          <cell r="A1245"/>
        </row>
        <row r="1246">
          <cell r="A1246"/>
        </row>
        <row r="1247">
          <cell r="A1247"/>
        </row>
        <row r="1248">
          <cell r="A1248"/>
        </row>
        <row r="1249">
          <cell r="A1249"/>
        </row>
        <row r="1250">
          <cell r="A1250"/>
        </row>
        <row r="1251">
          <cell r="A1251"/>
        </row>
        <row r="1252">
          <cell r="A1252"/>
        </row>
        <row r="1253">
          <cell r="A1253"/>
        </row>
        <row r="1254">
          <cell r="A1254"/>
        </row>
        <row r="1255">
          <cell r="A1255"/>
        </row>
        <row r="1256">
          <cell r="A1256"/>
        </row>
        <row r="1257">
          <cell r="A1257"/>
        </row>
        <row r="1258">
          <cell r="A1258"/>
        </row>
        <row r="1259">
          <cell r="A1259"/>
        </row>
        <row r="1260">
          <cell r="A1260"/>
        </row>
        <row r="1261">
          <cell r="A1261"/>
        </row>
        <row r="1262">
          <cell r="A1262"/>
        </row>
        <row r="1263">
          <cell r="A1263"/>
        </row>
        <row r="1264">
          <cell r="A1264"/>
        </row>
        <row r="1265">
          <cell r="A1265"/>
        </row>
        <row r="1266">
          <cell r="A1266"/>
        </row>
        <row r="1267">
          <cell r="A1267"/>
        </row>
        <row r="1268">
          <cell r="A1268"/>
        </row>
        <row r="1269">
          <cell r="A1269"/>
        </row>
        <row r="1270">
          <cell r="A1270"/>
        </row>
        <row r="1271">
          <cell r="A1271"/>
        </row>
        <row r="1272">
          <cell r="A1272"/>
        </row>
        <row r="1273">
          <cell r="A1273"/>
        </row>
        <row r="1274">
          <cell r="A1274"/>
        </row>
        <row r="1275">
          <cell r="A1275"/>
        </row>
        <row r="1276">
          <cell r="A1276"/>
        </row>
        <row r="1277">
          <cell r="A1277"/>
        </row>
        <row r="1278">
          <cell r="A1278"/>
        </row>
        <row r="1279">
          <cell r="A1279"/>
        </row>
        <row r="1280">
          <cell r="A1280"/>
        </row>
        <row r="1281">
          <cell r="A1281"/>
        </row>
        <row r="1282">
          <cell r="A1282"/>
        </row>
        <row r="1283">
          <cell r="A1283"/>
        </row>
        <row r="1284">
          <cell r="A1284"/>
        </row>
        <row r="1285">
          <cell r="A1285"/>
        </row>
        <row r="1286">
          <cell r="A1286"/>
        </row>
        <row r="1287">
          <cell r="A1287"/>
        </row>
        <row r="1288">
          <cell r="A1288"/>
        </row>
        <row r="1289">
          <cell r="A1289"/>
        </row>
        <row r="1290">
          <cell r="A1290"/>
        </row>
        <row r="1291">
          <cell r="A1291"/>
        </row>
        <row r="1292">
          <cell r="A1292"/>
        </row>
        <row r="1293">
          <cell r="A1293"/>
        </row>
        <row r="1294">
          <cell r="A1294"/>
        </row>
        <row r="1295">
          <cell r="A1295"/>
        </row>
        <row r="1296">
          <cell r="A1296"/>
        </row>
        <row r="1297">
          <cell r="A1297"/>
        </row>
        <row r="1298">
          <cell r="A1298"/>
        </row>
        <row r="1299">
          <cell r="A1299"/>
        </row>
        <row r="1300">
          <cell r="A1300"/>
        </row>
        <row r="1301">
          <cell r="A1301"/>
        </row>
        <row r="1302">
          <cell r="A1302"/>
        </row>
        <row r="1303">
          <cell r="A1303"/>
        </row>
        <row r="1304">
          <cell r="A1304"/>
        </row>
        <row r="1305">
          <cell r="A1305"/>
        </row>
        <row r="1306">
          <cell r="A1306"/>
        </row>
        <row r="1307">
          <cell r="A1307"/>
        </row>
        <row r="1308">
          <cell r="A1308"/>
        </row>
        <row r="1309">
          <cell r="A1309"/>
        </row>
        <row r="1310">
          <cell r="A1310"/>
        </row>
        <row r="1311">
          <cell r="A1311"/>
        </row>
        <row r="1312">
          <cell r="A1312"/>
        </row>
        <row r="1313">
          <cell r="A1313"/>
        </row>
        <row r="1314">
          <cell r="A1314"/>
        </row>
        <row r="1315">
          <cell r="A1315"/>
        </row>
        <row r="1316">
          <cell r="A1316"/>
        </row>
        <row r="1317">
          <cell r="A1317"/>
        </row>
        <row r="1318">
          <cell r="A1318"/>
        </row>
        <row r="1319">
          <cell r="A1319"/>
        </row>
        <row r="1320">
          <cell r="A1320"/>
        </row>
        <row r="1321">
          <cell r="A1321"/>
        </row>
        <row r="1322">
          <cell r="A1322"/>
        </row>
        <row r="1323">
          <cell r="A1323"/>
        </row>
        <row r="1324">
          <cell r="A1324"/>
        </row>
        <row r="1325">
          <cell r="A1325"/>
        </row>
        <row r="1326">
          <cell r="A1326"/>
        </row>
        <row r="1327">
          <cell r="A1327"/>
        </row>
        <row r="1328">
          <cell r="A1328"/>
        </row>
        <row r="1329">
          <cell r="A1329"/>
        </row>
        <row r="1330">
          <cell r="A1330"/>
        </row>
        <row r="1331">
          <cell r="A1331"/>
        </row>
        <row r="1332">
          <cell r="A1332"/>
        </row>
        <row r="1333">
          <cell r="A1333"/>
        </row>
        <row r="1334">
          <cell r="A1334"/>
        </row>
        <row r="1335">
          <cell r="A1335"/>
        </row>
        <row r="1336">
          <cell r="A1336"/>
        </row>
        <row r="1337">
          <cell r="A1337"/>
        </row>
        <row r="1338">
          <cell r="A1338"/>
        </row>
        <row r="1339">
          <cell r="A1339"/>
        </row>
        <row r="1340">
          <cell r="A1340"/>
        </row>
        <row r="1341">
          <cell r="A1341"/>
        </row>
        <row r="1342">
          <cell r="A1342"/>
        </row>
        <row r="1343">
          <cell r="A1343"/>
        </row>
        <row r="1344">
          <cell r="A1344"/>
        </row>
        <row r="1345">
          <cell r="A1345"/>
        </row>
        <row r="1346">
          <cell r="A1346"/>
        </row>
        <row r="1347">
          <cell r="A1347"/>
        </row>
        <row r="1348">
          <cell r="A1348"/>
        </row>
        <row r="1349">
          <cell r="A1349"/>
        </row>
        <row r="1350">
          <cell r="A1350"/>
        </row>
        <row r="1351">
          <cell r="A1351"/>
        </row>
        <row r="1352">
          <cell r="A1352"/>
        </row>
        <row r="1353">
          <cell r="A1353"/>
        </row>
        <row r="1354">
          <cell r="A1354"/>
        </row>
        <row r="1355">
          <cell r="A1355"/>
        </row>
        <row r="1356">
          <cell r="A1356"/>
        </row>
        <row r="1357">
          <cell r="A1357"/>
        </row>
        <row r="1358">
          <cell r="A1358"/>
        </row>
        <row r="1359">
          <cell r="A1359"/>
        </row>
        <row r="1360">
          <cell r="A1360"/>
        </row>
        <row r="1361">
          <cell r="A1361"/>
        </row>
        <row r="1362">
          <cell r="A1362"/>
        </row>
        <row r="1363">
          <cell r="A1363"/>
        </row>
        <row r="1364">
          <cell r="A1364"/>
        </row>
        <row r="1365">
          <cell r="A1365"/>
        </row>
        <row r="1366">
          <cell r="A1366"/>
        </row>
        <row r="1367">
          <cell r="A1367"/>
        </row>
        <row r="1368">
          <cell r="A1368"/>
        </row>
        <row r="1369">
          <cell r="A1369"/>
        </row>
        <row r="1370">
          <cell r="A1370"/>
        </row>
        <row r="1371">
          <cell r="A1371"/>
        </row>
        <row r="1372">
          <cell r="A1372"/>
        </row>
        <row r="1373">
          <cell r="A1373"/>
        </row>
        <row r="1374">
          <cell r="A1374"/>
        </row>
        <row r="1375">
          <cell r="A1375"/>
        </row>
        <row r="1376">
          <cell r="A1376"/>
        </row>
        <row r="1377">
          <cell r="A1377"/>
        </row>
        <row r="1378">
          <cell r="A1378"/>
        </row>
        <row r="1379">
          <cell r="A1379"/>
        </row>
        <row r="1380">
          <cell r="A1380"/>
        </row>
        <row r="1381">
          <cell r="A1381"/>
        </row>
        <row r="1382">
          <cell r="A1382"/>
        </row>
        <row r="1383">
          <cell r="A1383"/>
        </row>
        <row r="1384">
          <cell r="A1384"/>
        </row>
        <row r="1385">
          <cell r="A1385"/>
        </row>
        <row r="1386">
          <cell r="A1386"/>
        </row>
        <row r="1387">
          <cell r="A1387"/>
        </row>
        <row r="1388">
          <cell r="A1388"/>
        </row>
        <row r="1389">
          <cell r="A1389"/>
        </row>
        <row r="1390">
          <cell r="A1390"/>
        </row>
        <row r="1391">
          <cell r="A1391"/>
        </row>
        <row r="1392">
          <cell r="A1392"/>
        </row>
        <row r="1393">
          <cell r="A1393"/>
        </row>
        <row r="1394">
          <cell r="A1394"/>
        </row>
        <row r="1395">
          <cell r="A1395"/>
        </row>
        <row r="1396">
          <cell r="A1396"/>
        </row>
        <row r="1397">
          <cell r="A1397"/>
        </row>
        <row r="1398">
          <cell r="A1398"/>
        </row>
        <row r="1399">
          <cell r="A1399"/>
        </row>
        <row r="1400">
          <cell r="A1400"/>
        </row>
        <row r="1401">
          <cell r="A1401"/>
        </row>
        <row r="1402">
          <cell r="A1402"/>
        </row>
        <row r="1403">
          <cell r="A1403"/>
        </row>
        <row r="1404">
          <cell r="A1404"/>
        </row>
        <row r="1405">
          <cell r="A1405"/>
        </row>
        <row r="1406">
          <cell r="A1406"/>
        </row>
        <row r="1407">
          <cell r="A1407"/>
        </row>
        <row r="1408">
          <cell r="A1408"/>
        </row>
        <row r="1409">
          <cell r="A1409"/>
        </row>
        <row r="1410">
          <cell r="A1410"/>
        </row>
        <row r="1411">
          <cell r="A1411"/>
        </row>
        <row r="1412">
          <cell r="A1412"/>
        </row>
        <row r="1413">
          <cell r="A1413"/>
        </row>
        <row r="1414">
          <cell r="A1414"/>
        </row>
        <row r="1415">
          <cell r="A1415"/>
        </row>
        <row r="1416">
          <cell r="A1416"/>
        </row>
        <row r="1417">
          <cell r="A1417"/>
        </row>
        <row r="1418">
          <cell r="A1418"/>
        </row>
        <row r="1419">
          <cell r="A1419"/>
        </row>
        <row r="1420">
          <cell r="A1420"/>
        </row>
        <row r="1421">
          <cell r="A1421"/>
        </row>
        <row r="1422">
          <cell r="A1422"/>
        </row>
        <row r="1423">
          <cell r="A1423"/>
        </row>
        <row r="1424">
          <cell r="A1424"/>
        </row>
        <row r="1425">
          <cell r="A1425"/>
        </row>
        <row r="1426">
          <cell r="A1426"/>
        </row>
        <row r="1427">
          <cell r="A1427"/>
        </row>
        <row r="1428">
          <cell r="A1428"/>
        </row>
        <row r="1429">
          <cell r="A1429"/>
        </row>
        <row r="1430">
          <cell r="A1430"/>
        </row>
        <row r="1431">
          <cell r="A1431"/>
        </row>
        <row r="1432">
          <cell r="A1432"/>
        </row>
        <row r="1433">
          <cell r="A1433"/>
        </row>
        <row r="1434">
          <cell r="A1434"/>
        </row>
        <row r="1435">
          <cell r="A1435"/>
        </row>
        <row r="1436">
          <cell r="A1436"/>
        </row>
        <row r="1437">
          <cell r="A1437"/>
        </row>
        <row r="1438">
          <cell r="A1438"/>
        </row>
        <row r="1439">
          <cell r="A1439"/>
        </row>
        <row r="1440">
          <cell r="A1440"/>
        </row>
        <row r="1441">
          <cell r="A1441"/>
        </row>
        <row r="1442">
          <cell r="A1442"/>
        </row>
        <row r="1443">
          <cell r="A1443"/>
        </row>
        <row r="1444">
          <cell r="A1444"/>
        </row>
        <row r="1445">
          <cell r="A1445"/>
        </row>
        <row r="1446">
          <cell r="A1446"/>
        </row>
        <row r="1447">
          <cell r="A1447"/>
        </row>
        <row r="1448">
          <cell r="A1448"/>
        </row>
        <row r="1449">
          <cell r="A1449"/>
        </row>
        <row r="1450">
          <cell r="A1450"/>
        </row>
        <row r="1451">
          <cell r="A1451"/>
        </row>
        <row r="1452">
          <cell r="A1452"/>
        </row>
        <row r="1453">
          <cell r="A1453"/>
        </row>
        <row r="1454">
          <cell r="A1454"/>
        </row>
        <row r="1455">
          <cell r="A1455"/>
        </row>
        <row r="1456">
          <cell r="A1456"/>
        </row>
        <row r="1457">
          <cell r="A1457"/>
        </row>
        <row r="1458">
          <cell r="A1458"/>
        </row>
        <row r="1459">
          <cell r="A1459"/>
        </row>
        <row r="1460">
          <cell r="A1460"/>
        </row>
        <row r="1461">
          <cell r="A1461"/>
        </row>
        <row r="1462">
          <cell r="A1462"/>
        </row>
        <row r="1463">
          <cell r="A1463"/>
        </row>
        <row r="1464">
          <cell r="A1464"/>
        </row>
        <row r="1465">
          <cell r="A1465"/>
        </row>
        <row r="1466">
          <cell r="A1466"/>
        </row>
        <row r="1467">
          <cell r="A1467"/>
        </row>
        <row r="1468">
          <cell r="A1468"/>
        </row>
        <row r="1469">
          <cell r="A1469"/>
        </row>
        <row r="1470">
          <cell r="A1470"/>
        </row>
        <row r="1471">
          <cell r="A1471"/>
        </row>
        <row r="1472">
          <cell r="A1472"/>
        </row>
        <row r="1473">
          <cell r="A1473"/>
        </row>
        <row r="1474">
          <cell r="A1474"/>
        </row>
        <row r="1475">
          <cell r="A1475"/>
        </row>
        <row r="1476">
          <cell r="A1476"/>
        </row>
        <row r="1477">
          <cell r="A1477"/>
        </row>
        <row r="1478">
          <cell r="A1478"/>
        </row>
        <row r="1479">
          <cell r="A1479"/>
        </row>
        <row r="1480">
          <cell r="A1480"/>
        </row>
        <row r="1481">
          <cell r="A1481"/>
        </row>
        <row r="1482">
          <cell r="A1482"/>
        </row>
        <row r="1483">
          <cell r="A1483"/>
        </row>
        <row r="1484">
          <cell r="A1484"/>
        </row>
        <row r="1485">
          <cell r="A1485"/>
        </row>
        <row r="1486">
          <cell r="A1486"/>
        </row>
        <row r="1487">
          <cell r="A1487"/>
        </row>
        <row r="1488">
          <cell r="A1488"/>
        </row>
        <row r="1489">
          <cell r="A1489"/>
        </row>
        <row r="1490">
          <cell r="A1490"/>
        </row>
        <row r="1491">
          <cell r="A1491"/>
        </row>
        <row r="1492">
          <cell r="A1492"/>
        </row>
        <row r="1493">
          <cell r="A1493"/>
        </row>
        <row r="1494">
          <cell r="A1494"/>
        </row>
        <row r="1495">
          <cell r="A1495"/>
        </row>
        <row r="1496">
          <cell r="A1496"/>
        </row>
        <row r="1497">
          <cell r="A1497"/>
        </row>
        <row r="1498">
          <cell r="A1498"/>
        </row>
        <row r="1499">
          <cell r="A1499"/>
        </row>
        <row r="1500">
          <cell r="A1500"/>
        </row>
        <row r="1501">
          <cell r="A1501"/>
        </row>
        <row r="1502">
          <cell r="A1502"/>
        </row>
        <row r="1503">
          <cell r="A1503"/>
        </row>
        <row r="1504">
          <cell r="A1504"/>
        </row>
        <row r="1505">
          <cell r="A1505"/>
        </row>
        <row r="1506">
          <cell r="A1506"/>
        </row>
        <row r="1507">
          <cell r="A1507"/>
        </row>
        <row r="1508">
          <cell r="A1508"/>
        </row>
        <row r="1509">
          <cell r="A1509"/>
        </row>
        <row r="1510">
          <cell r="A1510"/>
        </row>
        <row r="1511">
          <cell r="A1511"/>
        </row>
        <row r="1512">
          <cell r="A1512"/>
        </row>
        <row r="1513">
          <cell r="A1513"/>
        </row>
        <row r="1514">
          <cell r="A1514"/>
        </row>
        <row r="1515">
          <cell r="A1515"/>
        </row>
        <row r="1516">
          <cell r="A1516"/>
        </row>
        <row r="1517">
          <cell r="A1517"/>
        </row>
        <row r="1518">
          <cell r="A1518"/>
        </row>
        <row r="1519">
          <cell r="A1519"/>
        </row>
        <row r="1520">
          <cell r="A1520"/>
        </row>
        <row r="1521">
          <cell r="A1521"/>
        </row>
        <row r="1522">
          <cell r="A1522"/>
        </row>
        <row r="1523">
          <cell r="A1523"/>
        </row>
        <row r="1524">
          <cell r="A1524"/>
        </row>
        <row r="1525">
          <cell r="A1525"/>
        </row>
        <row r="1526">
          <cell r="A1526"/>
        </row>
        <row r="1527">
          <cell r="A1527"/>
        </row>
        <row r="1528">
          <cell r="A1528"/>
        </row>
        <row r="1529">
          <cell r="A1529"/>
        </row>
        <row r="1530">
          <cell r="A1530"/>
        </row>
        <row r="1531">
          <cell r="A1531"/>
        </row>
        <row r="1532">
          <cell r="A1532"/>
        </row>
        <row r="1533">
          <cell r="A1533"/>
        </row>
        <row r="1534">
          <cell r="A1534"/>
        </row>
        <row r="1535">
          <cell r="A1535"/>
        </row>
        <row r="1536">
          <cell r="A1536"/>
        </row>
        <row r="1537">
          <cell r="A1537"/>
        </row>
        <row r="1538">
          <cell r="A1538"/>
        </row>
        <row r="1539">
          <cell r="A1539"/>
        </row>
        <row r="1540">
          <cell r="A1540"/>
        </row>
        <row r="1541">
          <cell r="A1541"/>
        </row>
        <row r="1542">
          <cell r="A1542"/>
        </row>
        <row r="1543">
          <cell r="A1543"/>
        </row>
        <row r="1544">
          <cell r="A1544"/>
        </row>
        <row r="1545">
          <cell r="A1545"/>
        </row>
        <row r="1546">
          <cell r="A1546"/>
        </row>
        <row r="1547">
          <cell r="A1547"/>
        </row>
        <row r="1548">
          <cell r="A1548"/>
        </row>
        <row r="1549">
          <cell r="A1549"/>
        </row>
        <row r="1550">
          <cell r="A1550"/>
        </row>
        <row r="1551">
          <cell r="A1551"/>
        </row>
        <row r="1552">
          <cell r="A1552"/>
        </row>
        <row r="1553">
          <cell r="A1553"/>
        </row>
        <row r="1554">
          <cell r="A1554"/>
        </row>
        <row r="1555">
          <cell r="A1555"/>
        </row>
        <row r="1556">
          <cell r="A1556"/>
        </row>
        <row r="1557">
          <cell r="A1557"/>
        </row>
        <row r="1558">
          <cell r="A1558"/>
        </row>
        <row r="1559">
          <cell r="A1559"/>
        </row>
        <row r="1560">
          <cell r="A1560"/>
        </row>
        <row r="1561">
          <cell r="A1561"/>
        </row>
        <row r="1562">
          <cell r="A1562"/>
        </row>
        <row r="1563">
          <cell r="A1563"/>
        </row>
        <row r="1564">
          <cell r="A1564"/>
        </row>
        <row r="1565">
          <cell r="A1565"/>
        </row>
        <row r="1566">
          <cell r="A1566"/>
        </row>
        <row r="1567">
          <cell r="A1567"/>
        </row>
        <row r="1568">
          <cell r="A1568"/>
        </row>
        <row r="1569">
          <cell r="A1569"/>
        </row>
        <row r="1570">
          <cell r="A1570"/>
        </row>
        <row r="1571">
          <cell r="A1571"/>
        </row>
        <row r="1572">
          <cell r="A1572"/>
        </row>
        <row r="1573">
          <cell r="A1573"/>
        </row>
        <row r="1574">
          <cell r="A1574"/>
        </row>
        <row r="1575">
          <cell r="A1575"/>
        </row>
        <row r="1576">
          <cell r="A1576"/>
        </row>
        <row r="1577">
          <cell r="A1577"/>
        </row>
        <row r="1578">
          <cell r="A1578"/>
        </row>
        <row r="1579">
          <cell r="A1579"/>
        </row>
        <row r="1580">
          <cell r="A1580"/>
        </row>
        <row r="1581">
          <cell r="A1581"/>
        </row>
        <row r="1582">
          <cell r="A1582"/>
        </row>
        <row r="1583">
          <cell r="A1583"/>
        </row>
        <row r="1584">
          <cell r="A1584"/>
        </row>
        <row r="1585">
          <cell r="A1585"/>
        </row>
        <row r="1586">
          <cell r="A1586"/>
        </row>
        <row r="1587">
          <cell r="A1587"/>
        </row>
        <row r="1588">
          <cell r="A1588"/>
        </row>
        <row r="1589">
          <cell r="A1589"/>
        </row>
        <row r="1590">
          <cell r="A1590"/>
        </row>
        <row r="1591">
          <cell r="A1591"/>
        </row>
        <row r="1592">
          <cell r="A1592"/>
        </row>
        <row r="1593">
          <cell r="A1593"/>
        </row>
        <row r="1594">
          <cell r="A1594"/>
        </row>
        <row r="1595">
          <cell r="A1595"/>
        </row>
        <row r="1596">
          <cell r="A1596"/>
        </row>
        <row r="1597">
          <cell r="A1597"/>
        </row>
        <row r="1598">
          <cell r="A1598"/>
        </row>
        <row r="1599">
          <cell r="A1599"/>
        </row>
        <row r="1600">
          <cell r="A1600"/>
        </row>
        <row r="1601">
          <cell r="A1601"/>
        </row>
        <row r="1602">
          <cell r="A1602"/>
        </row>
        <row r="1603">
          <cell r="A1603"/>
        </row>
        <row r="1604">
          <cell r="A1604"/>
        </row>
        <row r="1605">
          <cell r="A1605"/>
        </row>
        <row r="1606">
          <cell r="A1606"/>
        </row>
        <row r="1607">
          <cell r="A1607"/>
        </row>
        <row r="1608">
          <cell r="A1608"/>
        </row>
        <row r="1609">
          <cell r="A1609"/>
        </row>
        <row r="1610">
          <cell r="A1610"/>
        </row>
        <row r="1611">
          <cell r="A1611"/>
        </row>
        <row r="1612">
          <cell r="A1612"/>
        </row>
        <row r="1613">
          <cell r="A1613"/>
        </row>
        <row r="1614">
          <cell r="A1614"/>
        </row>
        <row r="1615">
          <cell r="A1615"/>
        </row>
        <row r="1616">
          <cell r="A1616"/>
        </row>
        <row r="1617">
          <cell r="A1617"/>
        </row>
        <row r="1618">
          <cell r="A1618"/>
        </row>
        <row r="1619">
          <cell r="A1619"/>
        </row>
        <row r="1620">
          <cell r="A1620"/>
        </row>
        <row r="1621">
          <cell r="A1621"/>
        </row>
        <row r="1622">
          <cell r="A1622"/>
        </row>
        <row r="1623">
          <cell r="A1623"/>
        </row>
        <row r="1624">
          <cell r="A1624"/>
        </row>
        <row r="1625">
          <cell r="A1625"/>
        </row>
        <row r="1626">
          <cell r="A1626"/>
        </row>
        <row r="1627">
          <cell r="A1627"/>
        </row>
        <row r="1628">
          <cell r="A1628"/>
        </row>
        <row r="1629">
          <cell r="A1629"/>
        </row>
        <row r="1630">
          <cell r="A1630"/>
        </row>
        <row r="1631">
          <cell r="A1631"/>
        </row>
        <row r="1632">
          <cell r="A1632"/>
        </row>
        <row r="1633">
          <cell r="A1633"/>
        </row>
        <row r="1634">
          <cell r="A1634"/>
        </row>
        <row r="1635">
          <cell r="A1635"/>
        </row>
        <row r="1636">
          <cell r="A1636"/>
        </row>
        <row r="1637">
          <cell r="A1637"/>
        </row>
        <row r="1638">
          <cell r="A1638"/>
        </row>
        <row r="1639">
          <cell r="A1639"/>
        </row>
        <row r="1640">
          <cell r="A1640"/>
        </row>
        <row r="1641">
          <cell r="A1641"/>
        </row>
        <row r="1642">
          <cell r="A1642"/>
        </row>
        <row r="1643">
          <cell r="A1643"/>
        </row>
        <row r="1644">
          <cell r="A1644"/>
        </row>
        <row r="1645">
          <cell r="A1645"/>
        </row>
        <row r="1646">
          <cell r="A1646"/>
        </row>
        <row r="1647">
          <cell r="A1647"/>
        </row>
        <row r="1648">
          <cell r="A1648"/>
        </row>
        <row r="1649">
          <cell r="A1649"/>
        </row>
        <row r="1650">
          <cell r="A1650"/>
        </row>
        <row r="1651">
          <cell r="A1651"/>
        </row>
        <row r="1652">
          <cell r="A1652"/>
        </row>
        <row r="1653">
          <cell r="A1653"/>
        </row>
        <row r="1654">
          <cell r="A1654"/>
        </row>
        <row r="1655">
          <cell r="A1655"/>
        </row>
        <row r="1656">
          <cell r="A1656"/>
        </row>
        <row r="1657">
          <cell r="A1657"/>
        </row>
        <row r="1658">
          <cell r="A1658"/>
        </row>
        <row r="1659">
          <cell r="A1659"/>
        </row>
        <row r="1660">
          <cell r="A1660"/>
        </row>
        <row r="1661">
          <cell r="A1661"/>
        </row>
        <row r="1662">
          <cell r="A1662"/>
        </row>
        <row r="1663">
          <cell r="A1663"/>
        </row>
        <row r="1664">
          <cell r="A1664"/>
        </row>
        <row r="1665">
          <cell r="A1665"/>
        </row>
        <row r="1666">
          <cell r="A1666"/>
        </row>
        <row r="1667">
          <cell r="A1667"/>
        </row>
        <row r="1668">
          <cell r="A1668"/>
        </row>
        <row r="1669">
          <cell r="A1669"/>
        </row>
        <row r="1670">
          <cell r="A1670"/>
        </row>
        <row r="1671">
          <cell r="A1671"/>
        </row>
        <row r="1672">
          <cell r="A1672"/>
        </row>
        <row r="1673">
          <cell r="A1673"/>
        </row>
        <row r="1674">
          <cell r="A1674"/>
        </row>
        <row r="1675">
          <cell r="A1675"/>
        </row>
        <row r="1676">
          <cell r="A1676"/>
        </row>
        <row r="1677">
          <cell r="A1677"/>
        </row>
        <row r="1678">
          <cell r="A1678"/>
        </row>
        <row r="1679">
          <cell r="A1679"/>
        </row>
        <row r="1680">
          <cell r="A1680"/>
        </row>
        <row r="1681">
          <cell r="A1681"/>
        </row>
        <row r="1682">
          <cell r="A1682"/>
        </row>
        <row r="1683">
          <cell r="A1683"/>
        </row>
        <row r="1684">
          <cell r="A1684"/>
        </row>
        <row r="1685">
          <cell r="A1685"/>
        </row>
        <row r="1686">
          <cell r="A1686"/>
        </row>
        <row r="1687">
          <cell r="A1687"/>
        </row>
        <row r="1688">
          <cell r="A1688"/>
        </row>
        <row r="1689">
          <cell r="A1689"/>
        </row>
        <row r="1690">
          <cell r="A1690"/>
        </row>
        <row r="1691">
          <cell r="A1691"/>
        </row>
        <row r="1692">
          <cell r="A1692"/>
        </row>
        <row r="1693">
          <cell r="A1693"/>
        </row>
        <row r="1694">
          <cell r="A1694"/>
        </row>
        <row r="1695">
          <cell r="A1695"/>
        </row>
        <row r="1696">
          <cell r="A1696"/>
        </row>
        <row r="1697">
          <cell r="A1697"/>
        </row>
        <row r="1698">
          <cell r="A1698"/>
        </row>
        <row r="1699">
          <cell r="A1699"/>
        </row>
        <row r="1700">
          <cell r="A1700"/>
        </row>
        <row r="1701">
          <cell r="A1701"/>
        </row>
        <row r="1702">
          <cell r="A1702"/>
        </row>
        <row r="1703">
          <cell r="A1703"/>
        </row>
        <row r="1704">
          <cell r="A1704"/>
        </row>
        <row r="1705">
          <cell r="A1705"/>
        </row>
        <row r="1706">
          <cell r="A1706"/>
        </row>
        <row r="1707">
          <cell r="A1707"/>
        </row>
        <row r="1708">
          <cell r="A1708"/>
        </row>
        <row r="1709">
          <cell r="A1709"/>
        </row>
        <row r="1710">
          <cell r="A1710"/>
        </row>
        <row r="1711">
          <cell r="A1711"/>
        </row>
        <row r="1712">
          <cell r="A1712"/>
        </row>
        <row r="1713">
          <cell r="A1713"/>
        </row>
        <row r="1714">
          <cell r="A1714"/>
        </row>
        <row r="1715">
          <cell r="A1715"/>
        </row>
        <row r="1716">
          <cell r="A1716"/>
        </row>
        <row r="1717">
          <cell r="A1717"/>
        </row>
        <row r="1718">
          <cell r="A1718"/>
        </row>
        <row r="1719">
          <cell r="A1719"/>
        </row>
        <row r="1720">
          <cell r="A1720"/>
        </row>
        <row r="1721">
          <cell r="A1721"/>
        </row>
        <row r="1722">
          <cell r="A1722"/>
        </row>
        <row r="1723">
          <cell r="A1723"/>
        </row>
        <row r="1724">
          <cell r="A1724"/>
        </row>
        <row r="1725">
          <cell r="A1725"/>
        </row>
        <row r="1726">
          <cell r="A1726"/>
        </row>
        <row r="1727">
          <cell r="A1727"/>
        </row>
        <row r="1728">
          <cell r="A1728"/>
        </row>
        <row r="1729">
          <cell r="A1729"/>
        </row>
        <row r="1730">
          <cell r="A1730"/>
        </row>
        <row r="1731">
          <cell r="A1731"/>
        </row>
        <row r="1732">
          <cell r="A1732"/>
        </row>
        <row r="1733">
          <cell r="A1733"/>
        </row>
        <row r="1734">
          <cell r="A1734"/>
        </row>
        <row r="1735">
          <cell r="A1735"/>
        </row>
        <row r="1736">
          <cell r="A1736"/>
        </row>
        <row r="1737">
          <cell r="A1737"/>
        </row>
        <row r="1738">
          <cell r="A1738"/>
        </row>
        <row r="1739">
          <cell r="A1739"/>
        </row>
        <row r="1740">
          <cell r="A1740"/>
        </row>
        <row r="1741">
          <cell r="A1741"/>
        </row>
        <row r="1742">
          <cell r="A1742"/>
        </row>
        <row r="1743">
          <cell r="A1743"/>
        </row>
        <row r="1744">
          <cell r="A1744"/>
        </row>
        <row r="1745">
          <cell r="A1745"/>
        </row>
        <row r="1746">
          <cell r="A1746"/>
        </row>
        <row r="1747">
          <cell r="A1747"/>
        </row>
        <row r="1748">
          <cell r="A1748"/>
        </row>
        <row r="1749">
          <cell r="A1749"/>
        </row>
        <row r="1750">
          <cell r="A1750"/>
        </row>
        <row r="1751">
          <cell r="A1751"/>
        </row>
        <row r="1752">
          <cell r="A1752"/>
        </row>
        <row r="1753">
          <cell r="A1753"/>
        </row>
        <row r="1754">
          <cell r="A1754"/>
        </row>
        <row r="1755">
          <cell r="A1755"/>
        </row>
        <row r="1756">
          <cell r="A1756"/>
        </row>
        <row r="1757">
          <cell r="A1757"/>
        </row>
        <row r="1758">
          <cell r="A1758"/>
        </row>
        <row r="1759">
          <cell r="A1759"/>
        </row>
        <row r="1760">
          <cell r="A1760"/>
        </row>
        <row r="1761">
          <cell r="A1761"/>
        </row>
        <row r="1762">
          <cell r="A1762"/>
        </row>
        <row r="1763">
          <cell r="A1763"/>
        </row>
        <row r="1764">
          <cell r="A1764"/>
        </row>
        <row r="1765">
          <cell r="A1765"/>
        </row>
        <row r="1766">
          <cell r="A1766"/>
        </row>
        <row r="1767">
          <cell r="A1767"/>
        </row>
        <row r="1768">
          <cell r="A1768"/>
        </row>
        <row r="1769">
          <cell r="A1769"/>
        </row>
        <row r="1770">
          <cell r="A1770"/>
        </row>
        <row r="1771">
          <cell r="A1771"/>
        </row>
        <row r="1772">
          <cell r="A1772"/>
        </row>
        <row r="1773">
          <cell r="A1773"/>
        </row>
        <row r="1774">
          <cell r="A1774"/>
        </row>
        <row r="1775">
          <cell r="A1775"/>
        </row>
        <row r="1776">
          <cell r="A1776"/>
        </row>
        <row r="1777">
          <cell r="A1777"/>
        </row>
        <row r="1778">
          <cell r="A1778"/>
        </row>
        <row r="1779">
          <cell r="A1779"/>
        </row>
        <row r="1780">
          <cell r="A1780"/>
        </row>
        <row r="1781">
          <cell r="A1781"/>
        </row>
        <row r="1782">
          <cell r="A1782"/>
        </row>
        <row r="1783">
          <cell r="A1783"/>
        </row>
        <row r="1784">
          <cell r="A1784"/>
        </row>
        <row r="1785">
          <cell r="A1785"/>
        </row>
        <row r="1786">
          <cell r="A1786"/>
        </row>
        <row r="1787">
          <cell r="A1787"/>
        </row>
        <row r="1788">
          <cell r="A1788"/>
        </row>
        <row r="1789">
          <cell r="A1789"/>
        </row>
        <row r="1790">
          <cell r="A1790"/>
        </row>
        <row r="1791">
          <cell r="A1791"/>
        </row>
        <row r="1792">
          <cell r="A1792"/>
        </row>
        <row r="1793">
          <cell r="A1793"/>
        </row>
        <row r="1794">
          <cell r="A1794"/>
        </row>
        <row r="1795">
          <cell r="A1795"/>
        </row>
        <row r="1796">
          <cell r="A1796"/>
        </row>
        <row r="1797">
          <cell r="A1797"/>
        </row>
        <row r="1798">
          <cell r="A1798"/>
        </row>
        <row r="1799">
          <cell r="A1799"/>
        </row>
        <row r="1800">
          <cell r="A1800"/>
        </row>
        <row r="1801">
          <cell r="A1801"/>
        </row>
        <row r="1802">
          <cell r="A1802"/>
        </row>
        <row r="1803">
          <cell r="A1803"/>
        </row>
        <row r="1804">
          <cell r="A1804"/>
        </row>
        <row r="1805">
          <cell r="A1805"/>
        </row>
        <row r="1806">
          <cell r="A1806"/>
        </row>
        <row r="1807">
          <cell r="A1807"/>
        </row>
        <row r="1808">
          <cell r="A1808"/>
        </row>
        <row r="1809">
          <cell r="A1809"/>
        </row>
        <row r="1810">
          <cell r="A1810"/>
        </row>
        <row r="1811">
          <cell r="A1811"/>
        </row>
        <row r="1812">
          <cell r="A1812"/>
        </row>
        <row r="1813">
          <cell r="A1813"/>
        </row>
        <row r="1814">
          <cell r="A1814"/>
        </row>
        <row r="1815">
          <cell r="A1815"/>
        </row>
        <row r="1816">
          <cell r="A1816"/>
        </row>
        <row r="1817">
          <cell r="A1817"/>
        </row>
        <row r="1818">
          <cell r="A1818"/>
        </row>
        <row r="1819">
          <cell r="A1819"/>
        </row>
        <row r="1820">
          <cell r="A1820"/>
        </row>
        <row r="1821">
          <cell r="A1821"/>
        </row>
        <row r="1822">
          <cell r="A1822"/>
        </row>
        <row r="1823">
          <cell r="A1823"/>
        </row>
        <row r="1824">
          <cell r="A1824"/>
        </row>
        <row r="1825">
          <cell r="A1825"/>
        </row>
        <row r="1826">
          <cell r="A1826"/>
        </row>
        <row r="1827">
          <cell r="A1827"/>
        </row>
        <row r="1828">
          <cell r="A1828"/>
        </row>
        <row r="1829">
          <cell r="A1829"/>
        </row>
        <row r="1830">
          <cell r="A1830"/>
        </row>
        <row r="1831">
          <cell r="A1831"/>
        </row>
        <row r="1832">
          <cell r="A1832"/>
        </row>
        <row r="1833">
          <cell r="A1833"/>
        </row>
        <row r="1834">
          <cell r="A1834"/>
        </row>
        <row r="1835">
          <cell r="A1835"/>
        </row>
        <row r="1836">
          <cell r="A1836"/>
        </row>
        <row r="1837">
          <cell r="A1837"/>
        </row>
        <row r="1838">
          <cell r="A1838"/>
        </row>
        <row r="1839">
          <cell r="A1839"/>
        </row>
        <row r="1840">
          <cell r="A1840"/>
        </row>
        <row r="1841">
          <cell r="A1841"/>
        </row>
        <row r="1842">
          <cell r="A1842"/>
        </row>
        <row r="1843">
          <cell r="A1843"/>
        </row>
        <row r="1844">
          <cell r="A1844"/>
        </row>
        <row r="1845">
          <cell r="A1845"/>
        </row>
        <row r="1846">
          <cell r="A1846"/>
        </row>
        <row r="1847">
          <cell r="A1847"/>
        </row>
        <row r="1848">
          <cell r="A1848"/>
        </row>
        <row r="1849">
          <cell r="A1849"/>
        </row>
        <row r="1850">
          <cell r="A1850"/>
        </row>
        <row r="1851">
          <cell r="A1851"/>
        </row>
        <row r="1852">
          <cell r="A1852"/>
        </row>
        <row r="1853">
          <cell r="A1853"/>
        </row>
        <row r="1854">
          <cell r="A1854"/>
        </row>
        <row r="1855">
          <cell r="A1855"/>
        </row>
        <row r="1856">
          <cell r="A1856"/>
        </row>
        <row r="1857">
          <cell r="A1857"/>
        </row>
        <row r="1858">
          <cell r="A1858"/>
        </row>
        <row r="1859">
          <cell r="A1859"/>
        </row>
        <row r="1860">
          <cell r="A1860"/>
        </row>
        <row r="1861">
          <cell r="A1861"/>
        </row>
        <row r="1862">
          <cell r="A1862"/>
        </row>
        <row r="1863">
          <cell r="A1863"/>
        </row>
        <row r="1864">
          <cell r="A1864"/>
        </row>
        <row r="1865">
          <cell r="A1865"/>
        </row>
        <row r="1866">
          <cell r="A1866"/>
        </row>
        <row r="1867">
          <cell r="A1867"/>
        </row>
        <row r="1868">
          <cell r="A1868"/>
        </row>
        <row r="1869">
          <cell r="A1869"/>
        </row>
        <row r="1870">
          <cell r="A1870"/>
        </row>
        <row r="1871">
          <cell r="A1871"/>
        </row>
        <row r="1872">
          <cell r="A1872"/>
        </row>
        <row r="1873">
          <cell r="A1873"/>
        </row>
        <row r="1874">
          <cell r="A1874"/>
        </row>
        <row r="1875">
          <cell r="A1875"/>
        </row>
        <row r="1876">
          <cell r="A1876"/>
        </row>
        <row r="1877">
          <cell r="A1877"/>
        </row>
        <row r="1878">
          <cell r="A1878"/>
        </row>
        <row r="1879">
          <cell r="A1879"/>
        </row>
        <row r="1880">
          <cell r="A1880"/>
        </row>
        <row r="1881">
          <cell r="A1881"/>
        </row>
        <row r="1882">
          <cell r="A1882"/>
        </row>
        <row r="1883">
          <cell r="A1883"/>
        </row>
        <row r="1884">
          <cell r="A1884"/>
        </row>
        <row r="1885">
          <cell r="A1885"/>
        </row>
        <row r="1886">
          <cell r="A1886"/>
        </row>
        <row r="1887">
          <cell r="A1887"/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POULET</v>
          </cell>
        </row>
        <row r="3">
          <cell r="A3" t="str">
            <v>ASPERGES</v>
          </cell>
        </row>
        <row r="4">
          <cell r="A4" t="str">
            <v>ARTICHAUTS BARIGOULE</v>
          </cell>
        </row>
        <row r="5">
          <cell r="A5" t="str">
            <v>aiguilette canard</v>
          </cell>
        </row>
        <row r="6">
          <cell r="A6" t="str">
            <v>Synthese</v>
          </cell>
        </row>
        <row r="7">
          <cell r="A7" t="str">
            <v>liste1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FZ38"/>
  <sheetViews>
    <sheetView showGridLines="0" topLeftCell="A6" zoomScale="90" zoomScaleNormal="90" workbookViewId="0">
      <selection activeCell="B6" sqref="B6"/>
    </sheetView>
  </sheetViews>
  <sheetFormatPr baseColWidth="10" defaultColWidth="11.44140625" defaultRowHeight="14.4" x14ac:dyDescent="0.3"/>
  <cols>
    <col min="1" max="1" width="57" bestFit="1" customWidth="1"/>
    <col min="2" max="2" width="11.44140625" customWidth="1"/>
    <col min="3" max="3" width="12" bestFit="1" customWidth="1"/>
    <col min="4" max="5" width="11.44140625" customWidth="1"/>
    <col min="6" max="6" width="7.88671875" customWidth="1"/>
    <col min="7" max="7" width="16.44140625" bestFit="1" customWidth="1"/>
    <col min="8" max="8" width="24.33203125" customWidth="1"/>
    <col min="9" max="9" width="0.33203125" customWidth="1"/>
    <col min="165" max="165" width="12.109375" bestFit="1" customWidth="1"/>
    <col min="166" max="166" width="14.88671875" bestFit="1" customWidth="1"/>
    <col min="167" max="167" width="15.6640625" bestFit="1" customWidth="1"/>
    <col min="168" max="168" width="31.33203125" bestFit="1" customWidth="1"/>
    <col min="169" max="169" width="38.109375" bestFit="1" customWidth="1"/>
    <col min="170" max="170" width="29.6640625" bestFit="1" customWidth="1"/>
    <col min="171" max="171" width="20.5546875" bestFit="1" customWidth="1"/>
    <col min="172" max="172" width="18.88671875" bestFit="1" customWidth="1"/>
    <col min="175" max="175" width="16.44140625" bestFit="1" customWidth="1"/>
    <col min="176" max="176" width="12.88671875" bestFit="1" customWidth="1"/>
  </cols>
  <sheetData>
    <row r="1" spans="1:182" hidden="1" x14ac:dyDescent="0.3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3">
      <c r="A2" s="3" t="str">
        <f>B4&amp;""</f>
        <v>POIREAU PATATES</v>
      </c>
      <c r="B2" s="3">
        <f>IF(B5="","",B5)</f>
        <v>10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0.25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3.75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3.4999999999999996E-2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59.999650000000003</v>
      </c>
      <c r="FQ2" s="4">
        <f ca="1">IFERROR(IF(H36="","",H36),0)</f>
        <v>5.8333333333333327E-4</v>
      </c>
      <c r="FR2" s="4">
        <f ca="1">IFERROR(IF(H37="","",H37),0)</f>
        <v>5.0583333333333341E-2</v>
      </c>
      <c r="FU2" s="3"/>
      <c r="FV2" s="3"/>
      <c r="FW2" s="3"/>
      <c r="FX2" s="3"/>
      <c r="FY2" s="3"/>
      <c r="FZ2" s="3"/>
    </row>
    <row r="3" spans="1:182" ht="43.5" customHeight="1" thickBot="1" x14ac:dyDescent="0.35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5">
      <c r="A4" s="24" t="s">
        <v>122</v>
      </c>
      <c r="B4" s="6" t="s">
        <v>192</v>
      </c>
      <c r="C4" s="25"/>
      <c r="D4" s="25"/>
      <c r="E4" s="7"/>
      <c r="F4" s="7"/>
      <c r="G4" s="7"/>
      <c r="H4" s="8"/>
    </row>
    <row r="5" spans="1:182" ht="16.2" thickBot="1" x14ac:dyDescent="0.35">
      <c r="A5" s="26" t="s">
        <v>123</v>
      </c>
      <c r="B5" s="27">
        <v>10</v>
      </c>
      <c r="C5" s="28" t="s">
        <v>124</v>
      </c>
      <c r="D5" s="29"/>
      <c r="E5" s="29"/>
      <c r="F5" s="29"/>
      <c r="G5" s="29"/>
      <c r="H5" s="30"/>
    </row>
    <row r="6" spans="1:182" x14ac:dyDescent="0.3">
      <c r="A6" s="31"/>
      <c r="B6" s="32"/>
      <c r="C6" s="32"/>
      <c r="D6" s="32"/>
      <c r="E6" s="32"/>
      <c r="F6" s="32"/>
      <c r="G6" s="32"/>
      <c r="H6" s="33"/>
    </row>
    <row r="7" spans="1:182" ht="43.2" x14ac:dyDescent="0.3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3">
      <c r="A8" s="12" t="s">
        <v>130</v>
      </c>
      <c r="B8" s="13">
        <v>5</v>
      </c>
      <c r="C8" s="34">
        <v>0.25</v>
      </c>
      <c r="D8" s="35">
        <f>IFERROR(IF(B8="","",B8-(B8*C8)),0)</f>
        <v>3.75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3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3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3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3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3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3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3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3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3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3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3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3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3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3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3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3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3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3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3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3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3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3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3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3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3.4999999999999996E-2</v>
      </c>
      <c r="H32" s="87"/>
    </row>
    <row r="33" spans="1:8" x14ac:dyDescent="0.3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3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" thickBot="1" x14ac:dyDescent="0.35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3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5.8333333333333327E-4</v>
      </c>
    </row>
    <row r="37" spans="1:8" ht="15" thickBot="1" x14ac:dyDescent="0.35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59.999650000000003</v>
      </c>
      <c r="G37" s="21" t="s">
        <v>141</v>
      </c>
      <c r="H37" s="22">
        <f ca="1">IFERROR(IF(G32="","",(G32+G34)/B37),0)</f>
        <v>5.0583333333333341E-2</v>
      </c>
    </row>
    <row r="38" spans="1:8" ht="6" customHeight="1" x14ac:dyDescent="0.3"/>
  </sheetData>
  <mergeCells count="2">
    <mergeCell ref="A3:H3"/>
    <mergeCell ref="H28:H35"/>
  </mergeCells>
  <conditionalFormatting sqref="H36">
    <cfRule type="expression" dxfId="15" priority="3">
      <formula>$H$36&gt;$G$35</formula>
    </cfRule>
    <cfRule type="expression" dxfId="14" priority="4">
      <formula>$H$36&lt;$G$35</formula>
    </cfRule>
  </conditionalFormatting>
  <conditionalFormatting sqref="H37">
    <cfRule type="expression" dxfId="13" priority="1">
      <formula>$H$37&gt;70</formula>
    </cfRule>
    <cfRule type="expression" dxfId="12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106680</xdr:colOff>
                    <xdr:row>2</xdr:row>
                    <xdr:rowOff>137160</xdr:rowOff>
                  </from>
                  <to>
                    <xdr:col>0</xdr:col>
                    <xdr:colOff>1112520</xdr:colOff>
                    <xdr:row>2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FZ38"/>
  <sheetViews>
    <sheetView showGridLines="0" topLeftCell="A3" zoomScale="90" zoomScaleNormal="90" workbookViewId="0">
      <selection activeCell="A3" sqref="A3:H3"/>
    </sheetView>
  </sheetViews>
  <sheetFormatPr baseColWidth="10" defaultColWidth="11.44140625" defaultRowHeight="14.4" x14ac:dyDescent="0.3"/>
  <cols>
    <col min="1" max="1" width="57" bestFit="1" customWidth="1"/>
    <col min="2" max="2" width="11.44140625" customWidth="1"/>
    <col min="3" max="3" width="12" bestFit="1" customWidth="1"/>
    <col min="4" max="5" width="11.44140625" customWidth="1"/>
    <col min="6" max="6" width="7.88671875" customWidth="1"/>
    <col min="7" max="7" width="16.44140625" bestFit="1" customWidth="1"/>
    <col min="8" max="8" width="24.33203125" customWidth="1"/>
    <col min="9" max="9" width="0.33203125" customWidth="1"/>
    <col min="165" max="165" width="12.109375" bestFit="1" customWidth="1"/>
    <col min="166" max="166" width="14.88671875" bestFit="1" customWidth="1"/>
    <col min="167" max="167" width="15.6640625" bestFit="1" customWidth="1"/>
    <col min="168" max="168" width="31.33203125" bestFit="1" customWidth="1"/>
    <col min="169" max="169" width="38.109375" bestFit="1" customWidth="1"/>
    <col min="170" max="170" width="29.6640625" bestFit="1" customWidth="1"/>
    <col min="171" max="171" width="20.5546875" bestFit="1" customWidth="1"/>
    <col min="172" max="172" width="18.88671875" bestFit="1" customWidth="1"/>
    <col min="175" max="175" width="16.44140625" bestFit="1" customWidth="1"/>
    <col min="176" max="176" width="12.88671875" bestFit="1" customWidth="1"/>
  </cols>
  <sheetData>
    <row r="1" spans="1:182" hidden="1" x14ac:dyDescent="0.3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t="11.4" hidden="1" customHeight="1" x14ac:dyDescent="0.3">
      <c r="A2" s="3" t="str">
        <f>B4&amp;""</f>
        <v>jambon beurre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5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5">
      <c r="A4" s="24" t="s">
        <v>122</v>
      </c>
      <c r="B4" s="6" t="s">
        <v>190</v>
      </c>
      <c r="C4" s="25"/>
      <c r="D4" s="25"/>
      <c r="E4" s="7"/>
      <c r="F4" s="7"/>
      <c r="G4" s="7"/>
      <c r="H4" s="8"/>
    </row>
    <row r="5" spans="1:182" ht="16.2" thickBot="1" x14ac:dyDescent="0.35">
      <c r="A5" s="26" t="s">
        <v>123</v>
      </c>
      <c r="B5" s="27">
        <v>5</v>
      </c>
      <c r="C5" s="28" t="s">
        <v>124</v>
      </c>
      <c r="D5" s="29"/>
      <c r="E5" s="29"/>
      <c r="F5" s="29"/>
      <c r="G5" s="29"/>
      <c r="H5" s="30"/>
    </row>
    <row r="6" spans="1:182" x14ac:dyDescent="0.3">
      <c r="A6" s="31"/>
      <c r="B6" s="32"/>
      <c r="C6" s="32"/>
      <c r="D6" s="32"/>
      <c r="E6" s="32"/>
      <c r="F6" s="32"/>
      <c r="G6" s="32"/>
      <c r="H6" s="33"/>
    </row>
    <row r="7" spans="1:182" ht="43.2" x14ac:dyDescent="0.3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3">
      <c r="A8" s="12" t="s">
        <v>130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3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3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3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3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3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3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3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3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3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3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3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3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3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3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3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3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3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3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3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3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3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3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3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3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6.9999999999999993E-2</v>
      </c>
      <c r="H32" s="87"/>
    </row>
    <row r="33" spans="1:8" x14ac:dyDescent="0.3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3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" thickBot="1" x14ac:dyDescent="0.35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3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1.1666666666666665E-3</v>
      </c>
    </row>
    <row r="37" spans="1:8" ht="15" thickBot="1" x14ac:dyDescent="0.35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59.999299999999998</v>
      </c>
      <c r="G37" s="21" t="s">
        <v>141</v>
      </c>
      <c r="H37" s="22">
        <f ca="1">IFERROR(IF(G32="","",(G32+G34)/B37),0)</f>
        <v>5.1166666666666673E-2</v>
      </c>
    </row>
    <row r="38" spans="1:8" ht="6" customHeight="1" x14ac:dyDescent="0.3"/>
  </sheetData>
  <mergeCells count="2">
    <mergeCell ref="A3:H3"/>
    <mergeCell ref="H28:H35"/>
  </mergeCells>
  <conditionalFormatting sqref="H36">
    <cfRule type="expression" dxfId="11" priority="3">
      <formula>$H$36&gt;$G$35</formula>
    </cfRule>
    <cfRule type="expression" dxfId="10" priority="4">
      <formula>$H$36&lt;$G$35</formula>
    </cfRule>
  </conditionalFormatting>
  <conditionalFormatting sqref="H37">
    <cfRule type="expression" dxfId="9" priority="1">
      <formula>$H$37&gt;70</formula>
    </cfRule>
    <cfRule type="expression" dxfId="8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106680</xdr:colOff>
                    <xdr:row>2</xdr:row>
                    <xdr:rowOff>167640</xdr:rowOff>
                  </from>
                  <to>
                    <xdr:col>0</xdr:col>
                    <xdr:colOff>1112520</xdr:colOff>
                    <xdr:row>2</xdr:row>
                    <xdr:rowOff>449580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FZ38"/>
  <sheetViews>
    <sheetView showGridLines="0" topLeftCell="A3" zoomScale="90" zoomScaleNormal="90" workbookViewId="0">
      <selection activeCell="L5" sqref="L5"/>
    </sheetView>
  </sheetViews>
  <sheetFormatPr baseColWidth="10" defaultColWidth="11.44140625" defaultRowHeight="14.4" x14ac:dyDescent="0.3"/>
  <cols>
    <col min="1" max="1" width="57" bestFit="1" customWidth="1"/>
    <col min="2" max="2" width="11.44140625" customWidth="1"/>
    <col min="3" max="3" width="12" bestFit="1" customWidth="1"/>
    <col min="4" max="5" width="11.44140625" customWidth="1"/>
    <col min="6" max="6" width="7.88671875" customWidth="1"/>
    <col min="7" max="7" width="16.44140625" bestFit="1" customWidth="1"/>
    <col min="8" max="8" width="24.33203125" customWidth="1"/>
    <col min="9" max="9" width="0.33203125" customWidth="1"/>
    <col min="165" max="165" width="12.109375" bestFit="1" customWidth="1"/>
    <col min="166" max="166" width="14.88671875" bestFit="1" customWidth="1"/>
    <col min="167" max="167" width="15.6640625" bestFit="1" customWidth="1"/>
    <col min="168" max="168" width="31.33203125" bestFit="1" customWidth="1"/>
    <col min="169" max="169" width="38.109375" bestFit="1" customWidth="1"/>
    <col min="170" max="170" width="29.6640625" bestFit="1" customWidth="1"/>
    <col min="171" max="171" width="20.5546875" bestFit="1" customWidth="1"/>
    <col min="172" max="172" width="18.88671875" bestFit="1" customWidth="1"/>
    <col min="175" max="175" width="16.44140625" bestFit="1" customWidth="1"/>
    <col min="176" max="176" width="12.88671875" bestFit="1" customWidth="1"/>
  </cols>
  <sheetData>
    <row r="1" spans="1:182" hidden="1" x14ac:dyDescent="0.3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3">
      <c r="A2" s="3" t="str">
        <f>B4&amp;""</f>
        <v>porc camamel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5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5">
      <c r="A4" s="24" t="s">
        <v>122</v>
      </c>
      <c r="B4" s="6" t="s">
        <v>186</v>
      </c>
      <c r="C4" s="25"/>
      <c r="D4" s="25"/>
      <c r="E4" s="7"/>
      <c r="F4" s="7"/>
      <c r="G4" s="7"/>
      <c r="H4" s="8"/>
    </row>
    <row r="5" spans="1:182" ht="16.2" thickBot="1" x14ac:dyDescent="0.35">
      <c r="A5" s="26" t="s">
        <v>123</v>
      </c>
      <c r="B5" s="27">
        <v>5</v>
      </c>
      <c r="C5" s="28" t="s">
        <v>124</v>
      </c>
      <c r="D5" s="29"/>
      <c r="E5" s="29"/>
      <c r="F5" s="29"/>
      <c r="G5" s="29"/>
      <c r="H5" s="30"/>
    </row>
    <row r="6" spans="1:182" x14ac:dyDescent="0.3">
      <c r="A6" s="31"/>
      <c r="B6" s="32"/>
      <c r="C6" s="32"/>
      <c r="D6" s="32"/>
      <c r="E6" s="32"/>
      <c r="F6" s="32"/>
      <c r="G6" s="32"/>
      <c r="H6" s="33"/>
    </row>
    <row r="7" spans="1:182" ht="43.2" x14ac:dyDescent="0.3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3">
      <c r="A8" s="12" t="s">
        <v>130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3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3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3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3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3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3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3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3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3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3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3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3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3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3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3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3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3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3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3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3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3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3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3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3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6.9999999999999993E-2</v>
      </c>
      <c r="H32" s="87"/>
    </row>
    <row r="33" spans="1:8" x14ac:dyDescent="0.3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3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" thickBot="1" x14ac:dyDescent="0.35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3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1.1666666666666665E-3</v>
      </c>
    </row>
    <row r="37" spans="1:8" ht="15" thickBot="1" x14ac:dyDescent="0.35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59.999299999999998</v>
      </c>
      <c r="G37" s="21" t="s">
        <v>141</v>
      </c>
      <c r="H37" s="22">
        <f ca="1">IFERROR(IF(G32="","",(G32+G34)/B37),0)</f>
        <v>5.1166666666666673E-2</v>
      </c>
    </row>
    <row r="38" spans="1:8" ht="6" customHeight="1" x14ac:dyDescent="0.3"/>
  </sheetData>
  <mergeCells count="2">
    <mergeCell ref="A3:H3"/>
    <mergeCell ref="H28:H35"/>
  </mergeCells>
  <conditionalFormatting sqref="H36">
    <cfRule type="expression" dxfId="7" priority="3">
      <formula>$H$36&gt;$G$35</formula>
    </cfRule>
    <cfRule type="expression" dxfId="6" priority="4">
      <formula>$H$36&lt;$G$35</formula>
    </cfRule>
  </conditionalFormatting>
  <conditionalFormatting sqref="H37">
    <cfRule type="expression" dxfId="5" priority="1">
      <formula>$H$37&gt;70</formula>
    </cfRule>
    <cfRule type="expression" dxfId="4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106680</xdr:colOff>
                    <xdr:row>2</xdr:row>
                    <xdr:rowOff>114300</xdr:rowOff>
                  </from>
                  <to>
                    <xdr:col>0</xdr:col>
                    <xdr:colOff>1112520</xdr:colOff>
                    <xdr:row>2</xdr:row>
                    <xdr:rowOff>441960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showGridLines="0" showRowColHeaders="0" tabSelected="1" workbookViewId="0">
      <selection activeCell="D11" sqref="D11"/>
    </sheetView>
  </sheetViews>
  <sheetFormatPr baseColWidth="10" defaultColWidth="0" defaultRowHeight="14.4" zeroHeight="1" x14ac:dyDescent="0.3"/>
  <cols>
    <col min="1" max="1" width="2.88671875" customWidth="1"/>
    <col min="2" max="3" width="11.44140625" customWidth="1"/>
    <col min="4" max="4" width="20" customWidth="1"/>
    <col min="5" max="5" width="2.88671875" customWidth="1"/>
    <col min="6" max="6" width="6.88671875" customWidth="1"/>
    <col min="7" max="16384" width="11.44140625" hidden="1"/>
  </cols>
  <sheetData>
    <row r="1" spans="1:6" x14ac:dyDescent="0.3">
      <c r="A1" s="1"/>
      <c r="B1" s="1"/>
      <c r="C1" s="1"/>
      <c r="D1" s="1"/>
      <c r="E1" s="1"/>
      <c r="F1" s="1"/>
    </row>
    <row r="2" spans="1:6" x14ac:dyDescent="0.3">
      <c r="A2" s="1"/>
      <c r="B2" s="1"/>
      <c r="C2" s="1"/>
      <c r="D2" s="1"/>
      <c r="E2" s="1"/>
      <c r="F2" s="1"/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ht="10.5" customHeight="1" x14ac:dyDescent="0.3">
      <c r="A19" s="1"/>
      <c r="B19" s="1"/>
      <c r="C19" s="1"/>
      <c r="D19" s="1"/>
      <c r="E19" s="1"/>
      <c r="F19" s="1"/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ffichage_formulaire">
                <anchor moveWithCells="1" siz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5</xdr:col>
                    <xdr:colOff>266700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acro3">
                <anchor moveWithCells="1" sizeWithCells="1">
                  <from>
                    <xdr:col>1</xdr:col>
                    <xdr:colOff>7620</xdr:colOff>
                    <xdr:row>6</xdr:row>
                    <xdr:rowOff>38100</xdr:rowOff>
                  </from>
                  <to>
                    <xdr:col>5</xdr:col>
                    <xdr:colOff>251460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pane ySplit="1" topLeftCell="A2" activePane="bottomLeft" state="frozen"/>
      <selection pane="bottomLeft" activeCell="F19" sqref="F19"/>
    </sheetView>
  </sheetViews>
  <sheetFormatPr baseColWidth="10" defaultRowHeight="14.4" x14ac:dyDescent="0.3"/>
  <cols>
    <col min="1" max="1" width="28.44140625" customWidth="1"/>
  </cols>
  <sheetData>
    <row r="1" spans="1:1" x14ac:dyDescent="0.3">
      <c r="A1" s="2" t="s">
        <v>0</v>
      </c>
    </row>
    <row r="2" spans="1:1" x14ac:dyDescent="0.3">
      <c r="A2" t="s">
        <v>192</v>
      </c>
    </row>
    <row r="3" spans="1:1" x14ac:dyDescent="0.3">
      <c r="A3" t="s">
        <v>190</v>
      </c>
    </row>
    <row r="4" spans="1:1" x14ac:dyDescent="0.3">
      <c r="A4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R5"/>
  <sheetViews>
    <sheetView topLeftCell="A2" workbookViewId="0">
      <selection activeCell="B2" sqref="B2"/>
    </sheetView>
  </sheetViews>
  <sheetFormatPr baseColWidth="10" defaultRowHeight="14.4" x14ac:dyDescent="0.3"/>
  <cols>
    <col min="1" max="1" width="18.33203125" bestFit="1" customWidth="1"/>
    <col min="2" max="2" width="22.5546875" bestFit="1" customWidth="1"/>
    <col min="3" max="3" width="50.33203125" bestFit="1" customWidth="1"/>
    <col min="4" max="4" width="51.88671875" bestFit="1" customWidth="1"/>
    <col min="5" max="11" width="6" bestFit="1" customWidth="1"/>
    <col min="12" max="22" width="7" bestFit="1" customWidth="1"/>
    <col min="23" max="31" width="7.44140625" bestFit="1" customWidth="1"/>
    <col min="32" max="42" width="8.44140625" bestFit="1" customWidth="1"/>
    <col min="43" max="51" width="7.33203125" bestFit="1" customWidth="1"/>
    <col min="52" max="62" width="8.33203125" bestFit="1" customWidth="1"/>
    <col min="63" max="71" width="10.88671875" bestFit="1" customWidth="1"/>
    <col min="72" max="82" width="11.88671875" bestFit="1" customWidth="1"/>
    <col min="83" max="91" width="6" bestFit="1" customWidth="1"/>
    <col min="92" max="102" width="7" bestFit="1" customWidth="1"/>
    <col min="103" max="111" width="7.33203125" bestFit="1" customWidth="1"/>
    <col min="112" max="122" width="8.33203125" bestFit="1" customWidth="1"/>
    <col min="123" max="131" width="7.5546875" bestFit="1" customWidth="1"/>
    <col min="132" max="142" width="8.5546875" bestFit="1" customWidth="1"/>
    <col min="143" max="143" width="9.44140625" bestFit="1" customWidth="1"/>
    <col min="144" max="144" width="8.44140625" bestFit="1" customWidth="1"/>
    <col min="145" max="151" width="5.88671875" bestFit="1" customWidth="1"/>
    <col min="152" max="162" width="6.88671875" bestFit="1" customWidth="1"/>
    <col min="163" max="163" width="12.109375" bestFit="1" customWidth="1"/>
    <col min="164" max="164" width="15.6640625" bestFit="1" customWidth="1"/>
    <col min="165" max="165" width="19" bestFit="1" customWidth="1"/>
    <col min="166" max="166" width="30.5546875" bestFit="1" customWidth="1"/>
    <col min="167" max="167" width="37.5546875" bestFit="1" customWidth="1"/>
    <col min="168" max="168" width="29.5546875" bestFit="1" customWidth="1"/>
    <col min="169" max="169" width="19.88671875" bestFit="1" customWidth="1"/>
    <col min="170" max="170" width="28.33203125" bestFit="1" customWidth="1"/>
    <col min="171" max="171" width="18.33203125" bestFit="1" customWidth="1"/>
    <col min="172" max="172" width="14.33203125" bestFit="1" customWidth="1"/>
    <col min="173" max="173" width="16.44140625" bestFit="1" customWidth="1"/>
    <col min="174" max="174" width="12.6640625" bestFit="1" customWidth="1"/>
  </cols>
  <sheetData>
    <row r="1" spans="1:174" x14ac:dyDescent="0.3">
      <c r="A1" s="3" t="s">
        <v>122</v>
      </c>
      <c r="B1" s="3" t="s">
        <v>123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">
        <v>134</v>
      </c>
      <c r="FH1" s="3" t="s">
        <v>135</v>
      </c>
      <c r="FI1" s="3" t="s">
        <v>182</v>
      </c>
      <c r="FJ1" s="3" t="s">
        <v>136</v>
      </c>
      <c r="FK1" s="3" t="s">
        <v>137</v>
      </c>
      <c r="FL1" s="3" t="s">
        <v>138</v>
      </c>
      <c r="FM1" s="3" t="s">
        <v>139</v>
      </c>
      <c r="FN1" s="3" t="s">
        <v>183</v>
      </c>
      <c r="FO1" s="3" t="s">
        <v>184</v>
      </c>
      <c r="FP1" s="3" t="s">
        <v>185</v>
      </c>
      <c r="FQ1" s="3" t="s">
        <v>140</v>
      </c>
      <c r="FR1" s="3" t="s">
        <v>141</v>
      </c>
    </row>
    <row r="2" spans="1:174" x14ac:dyDescent="0.3">
      <c r="A2" t="s">
        <v>192</v>
      </c>
      <c r="B2">
        <v>10</v>
      </c>
      <c r="C2" t="s">
        <v>130</v>
      </c>
      <c r="D2" t="s">
        <v>132</v>
      </c>
      <c r="W2">
        <v>5</v>
      </c>
      <c r="X2">
        <v>2</v>
      </c>
      <c r="AQ2">
        <v>0.25</v>
      </c>
      <c r="AR2">
        <v>0.25</v>
      </c>
      <c r="BK2">
        <v>3.75</v>
      </c>
      <c r="BL2">
        <v>1.5</v>
      </c>
      <c r="CE2">
        <v>8.8000000000000007</v>
      </c>
      <c r="CF2">
        <v>9.8000000000000007</v>
      </c>
      <c r="CY2" t="s">
        <v>191</v>
      </c>
      <c r="CZ2" t="s">
        <v>191</v>
      </c>
      <c r="DS2">
        <v>33</v>
      </c>
      <c r="DT2">
        <v>14.700000000000001</v>
      </c>
      <c r="EM2" t="s">
        <v>131</v>
      </c>
      <c r="EN2" t="s">
        <v>133</v>
      </c>
      <c r="FG2">
        <v>0.15</v>
      </c>
      <c r="FI2">
        <v>0.2</v>
      </c>
      <c r="FJ2">
        <v>48.050000000000004</v>
      </c>
      <c r="FK2">
        <v>4.8050000000000006</v>
      </c>
      <c r="FL2">
        <v>10</v>
      </c>
      <c r="FM2">
        <v>3.0000000000000004</v>
      </c>
      <c r="FN2">
        <v>0.3</v>
      </c>
      <c r="FO2" s="72">
        <v>60</v>
      </c>
      <c r="FP2" s="72">
        <v>59.95</v>
      </c>
      <c r="FQ2">
        <v>8.008333333333334E-2</v>
      </c>
      <c r="FR2">
        <v>0.13008333333333336</v>
      </c>
    </row>
    <row r="3" spans="1:174" x14ac:dyDescent="0.3">
      <c r="A3" t="s">
        <v>190</v>
      </c>
      <c r="B3">
        <v>5</v>
      </c>
      <c r="C3" t="s">
        <v>130</v>
      </c>
      <c r="D3" t="s">
        <v>132</v>
      </c>
      <c r="W3">
        <v>5</v>
      </c>
      <c r="X3">
        <v>2</v>
      </c>
      <c r="AQ3">
        <v>0.5</v>
      </c>
      <c r="AR3">
        <v>0.25</v>
      </c>
      <c r="BK3">
        <v>2.5</v>
      </c>
      <c r="BL3">
        <v>1.5</v>
      </c>
      <c r="CE3">
        <v>8.8000000000000007</v>
      </c>
      <c r="CF3">
        <v>9.8000000000000007</v>
      </c>
      <c r="CY3" t="s">
        <v>191</v>
      </c>
      <c r="CZ3" t="s">
        <v>191</v>
      </c>
      <c r="DS3">
        <v>22</v>
      </c>
      <c r="DT3">
        <v>14.700000000000001</v>
      </c>
      <c r="EM3" t="s">
        <v>131</v>
      </c>
      <c r="EN3" t="s">
        <v>133</v>
      </c>
      <c r="FG3">
        <v>0.15</v>
      </c>
      <c r="FI3">
        <v>0.2</v>
      </c>
      <c r="FJ3">
        <v>37.050000000000004</v>
      </c>
      <c r="FK3">
        <v>7.410000000000001</v>
      </c>
      <c r="FL3">
        <v>10</v>
      </c>
      <c r="FM3">
        <v>3.0000000000000004</v>
      </c>
      <c r="FN3">
        <v>0.3</v>
      </c>
      <c r="FO3" s="72">
        <v>60</v>
      </c>
      <c r="FP3" s="72">
        <v>59.93</v>
      </c>
      <c r="FQ3">
        <v>0.12350000000000001</v>
      </c>
      <c r="FR3">
        <v>0.17350000000000004</v>
      </c>
    </row>
    <row r="4" spans="1:174" x14ac:dyDescent="0.3">
      <c r="A4" t="s">
        <v>186</v>
      </c>
      <c r="B4">
        <v>5</v>
      </c>
      <c r="C4" t="s">
        <v>130</v>
      </c>
      <c r="D4" t="s">
        <v>132</v>
      </c>
      <c r="W4">
        <v>5</v>
      </c>
      <c r="X4">
        <v>2</v>
      </c>
      <c r="AQ4">
        <v>0.5</v>
      </c>
      <c r="AR4">
        <v>0.25</v>
      </c>
      <c r="BK4">
        <v>2.5</v>
      </c>
      <c r="BL4">
        <v>1.5</v>
      </c>
      <c r="CE4">
        <v>8.8000000000000007</v>
      </c>
      <c r="CF4">
        <v>9.8000000000000007</v>
      </c>
      <c r="CY4" t="s">
        <v>191</v>
      </c>
      <c r="CZ4" t="s">
        <v>191</v>
      </c>
      <c r="DS4">
        <v>22</v>
      </c>
      <c r="DT4">
        <v>14.700000000000001</v>
      </c>
      <c r="EM4" t="s">
        <v>131</v>
      </c>
      <c r="EN4" t="s">
        <v>133</v>
      </c>
      <c r="FG4">
        <v>0.15</v>
      </c>
      <c r="FI4">
        <v>0.2</v>
      </c>
      <c r="FJ4">
        <v>37.050000000000004</v>
      </c>
      <c r="FK4">
        <v>7.410000000000001</v>
      </c>
      <c r="FL4">
        <v>10</v>
      </c>
      <c r="FM4">
        <v>3.0000000000000004</v>
      </c>
      <c r="FN4">
        <v>0.3</v>
      </c>
      <c r="FO4" s="72">
        <v>60</v>
      </c>
      <c r="FP4" s="72">
        <v>59.93</v>
      </c>
      <c r="FQ4">
        <v>0.12350000000000001</v>
      </c>
      <c r="FR4">
        <v>0.17350000000000004</v>
      </c>
    </row>
    <row r="5" spans="1:174" x14ac:dyDescent="0.3">
      <c r="FO5" s="72"/>
      <c r="FP5" s="7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FZ38"/>
  <sheetViews>
    <sheetView showGridLines="0" showZeros="0" topLeftCell="A3" zoomScale="90" zoomScaleNormal="90" workbookViewId="0">
      <selection activeCell="A12" sqref="A12"/>
    </sheetView>
  </sheetViews>
  <sheetFormatPr baseColWidth="10" defaultColWidth="11.44140625" defaultRowHeight="14.4" x14ac:dyDescent="0.3"/>
  <cols>
    <col min="1" max="1" width="57" bestFit="1" customWidth="1"/>
    <col min="2" max="2" width="11.44140625" customWidth="1"/>
    <col min="3" max="3" width="12" bestFit="1" customWidth="1"/>
    <col min="4" max="5" width="11.44140625" customWidth="1"/>
    <col min="6" max="6" width="7.88671875" customWidth="1"/>
    <col min="7" max="7" width="16.44140625" bestFit="1" customWidth="1"/>
    <col min="8" max="8" width="24.33203125" customWidth="1"/>
    <col min="9" max="9" width="0.33203125" customWidth="1"/>
    <col min="165" max="165" width="12.109375" bestFit="1" customWidth="1"/>
    <col min="166" max="166" width="14.88671875" bestFit="1" customWidth="1"/>
    <col min="167" max="167" width="15.6640625" bestFit="1" customWidth="1"/>
    <col min="168" max="168" width="31.33203125" bestFit="1" customWidth="1"/>
    <col min="169" max="169" width="38.109375" bestFit="1" customWidth="1"/>
    <col min="170" max="170" width="29.6640625" bestFit="1" customWidth="1"/>
    <col min="171" max="171" width="20.5546875" bestFit="1" customWidth="1"/>
    <col min="172" max="172" width="18.88671875" bestFit="1" customWidth="1"/>
    <col min="175" max="175" width="16.44140625" bestFit="1" customWidth="1"/>
    <col min="176" max="176" width="12.88671875" bestFit="1" customWidth="1"/>
  </cols>
  <sheetData>
    <row r="1" spans="1:182" hidden="1" x14ac:dyDescent="0.3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3">
      <c r="A2" s="3" t="str">
        <f>B4&amp;""</f>
        <v>POIREAU PATATES</v>
      </c>
      <c r="B2" s="3">
        <f ca="1">IF(B5="","",B5)</f>
        <v>10</v>
      </c>
      <c r="C2" s="3" t="str">
        <f ca="1">IFERROR(A8&amp;"",0)</f>
        <v xml:space="preserve"> ASPERGE VERTE (LEG077)                                                             </v>
      </c>
      <c r="D2" s="3" t="str">
        <f ca="1">IFERROR(A9&amp;"",0)</f>
        <v xml:space="preserve"> ENDIVE CARMINE (LEG096)                                                             </v>
      </c>
      <c r="E2" s="3" t="str">
        <f ca="1">IFERROR(A10&amp;"",0)</f>
        <v>0</v>
      </c>
      <c r="F2" s="3" t="str">
        <f ca="1">IFERROR(A11&amp;"",0)</f>
        <v>0</v>
      </c>
      <c r="G2" s="3" t="str">
        <f ca="1">IFERROR(A12&amp;"",0)</f>
        <v>0</v>
      </c>
      <c r="H2" s="3" t="str">
        <f ca="1">IFERROR(A13&amp;"",)</f>
        <v>0</v>
      </c>
      <c r="I2" s="3" t="str">
        <f ca="1">IFERROR(A14&amp;"",0)</f>
        <v>0</v>
      </c>
      <c r="J2" s="3" t="str">
        <f ca="1">IFERROR(A15&amp;"",0)</f>
        <v>0</v>
      </c>
      <c r="K2" s="3" t="str">
        <f ca="1">IFERROR(A16&amp;"",0)</f>
        <v>0</v>
      </c>
      <c r="L2" s="3" t="str">
        <f ca="1">IFERROR(A17&amp;"",0)</f>
        <v>0</v>
      </c>
      <c r="M2" s="3" t="str">
        <f ca="1">IFERROR(A18&amp;"",0)</f>
        <v>0</v>
      </c>
      <c r="N2" s="3" t="str">
        <f ca="1">IFERROR(A19&amp;"",0)</f>
        <v>0</v>
      </c>
      <c r="O2" s="3" t="str">
        <f ca="1">IFERROR(A20&amp;"",0)</f>
        <v>0</v>
      </c>
      <c r="P2" s="3" t="str">
        <f ca="1">IFERROR(A21&amp;"",0)</f>
        <v>0</v>
      </c>
      <c r="Q2" s="3" t="str">
        <f ca="1">IFERROR(A22&amp;"",0)</f>
        <v>0</v>
      </c>
      <c r="R2" s="3" t="str">
        <f ca="1">IFERROR(A23&amp;"",0)</f>
        <v>0</v>
      </c>
      <c r="S2" s="3" t="str">
        <f ca="1">IFERROR(A24&amp;"",0)</f>
        <v>0</v>
      </c>
      <c r="T2" s="3" t="str">
        <f ca="1">IFERROR(A25&amp;"",0)</f>
        <v>0</v>
      </c>
      <c r="U2" s="3" t="str">
        <f ca="1">IFERROR(A26&amp;"",0)</f>
        <v>0</v>
      </c>
      <c r="V2" s="3" t="str">
        <f ca="1">IFERROR(A27&amp;"",0)</f>
        <v>0</v>
      </c>
      <c r="W2" s="3">
        <f ca="1">IFERROR(IF(B8="","",B8),0)</f>
        <v>5</v>
      </c>
      <c r="X2" s="3">
        <f ca="1">IFERROR(IF(B9="","",B9),0)</f>
        <v>2</v>
      </c>
      <c r="Y2" s="3">
        <f ca="1">IFERROR(IF(B10="","",B10),0)</f>
        <v>0</v>
      </c>
      <c r="Z2" s="3">
        <f ca="1">IFERROR(IF(B11="","",B11),0)</f>
        <v>0</v>
      </c>
      <c r="AA2" s="3">
        <f ca="1">IFERROR(IF(B12="","",B12),0)</f>
        <v>0</v>
      </c>
      <c r="AB2" s="3">
        <f ca="1">IFERROR(IF(B13="","",B13),0)</f>
        <v>0</v>
      </c>
      <c r="AC2" s="3">
        <f ca="1">IFERROR(IF(B14="","",B14),0)</f>
        <v>0</v>
      </c>
      <c r="AD2" s="3">
        <f ca="1">IFERROR(IF(B15="","",B15),0)</f>
        <v>0</v>
      </c>
      <c r="AE2" s="3">
        <f ca="1">IFERROR(IF(B16="","",B16),0)</f>
        <v>0</v>
      </c>
      <c r="AF2" s="3">
        <f ca="1">IFERROR(IF(B17="","",B17),0)</f>
        <v>0</v>
      </c>
      <c r="AG2" s="3">
        <f ca="1">IFERROR(IF(B18="","",B18),0)</f>
        <v>0</v>
      </c>
      <c r="AH2" s="3">
        <f ca="1">IFERROR(IF(B19="","",B19),0)</f>
        <v>0</v>
      </c>
      <c r="AI2" s="3">
        <f ca="1">IFERROR(IF(B20="","",B20),0)</f>
        <v>0</v>
      </c>
      <c r="AJ2" s="3">
        <f ca="1">IFERROR(IF(B21="","",B21),0)</f>
        <v>0</v>
      </c>
      <c r="AK2" s="3">
        <f ca="1">IFERROR(IF(B22="","",B22),0)</f>
        <v>0</v>
      </c>
      <c r="AL2" s="3">
        <f ca="1">IFERROR(IF(B23="","",B23),0)</f>
        <v>0</v>
      </c>
      <c r="AM2" s="3">
        <f ca="1">IFERROR(IF(B24="","",B24),0)</f>
        <v>0</v>
      </c>
      <c r="AN2" s="3">
        <f ca="1">IFERROR(IF(B25="","",B25),0)</f>
        <v>0</v>
      </c>
      <c r="AO2" s="3">
        <f ca="1">IFERROR(IF(B26="","",B26),0)</f>
        <v>0</v>
      </c>
      <c r="AP2" s="3">
        <f ca="1">IFERROR(IF(B27="","",B27),0)</f>
        <v>0</v>
      </c>
      <c r="AQ2" s="4">
        <f ca="1">IFERROR(IF(C8="","",C8),0)</f>
        <v>0.25</v>
      </c>
      <c r="AR2" s="4">
        <f ca="1">IFERROR(IF(C9="","",C9),0)</f>
        <v>0.25</v>
      </c>
      <c r="AS2" s="4">
        <f ca="1">IFERROR(IF(C10="","",C10),0)</f>
        <v>0</v>
      </c>
      <c r="AT2" s="4">
        <f ca="1">IFERROR(IF(C11="","",C11),0)</f>
        <v>0</v>
      </c>
      <c r="AU2" s="4">
        <f ca="1">IFERROR(IF(C12="","",C12),0)</f>
        <v>0</v>
      </c>
      <c r="AV2" s="4">
        <f ca="1">IFERROR(IF(C13="","",C13),0)</f>
        <v>0</v>
      </c>
      <c r="AW2" s="4">
        <f ca="1">IFERROR(IF(C14="","",C14),0)</f>
        <v>0</v>
      </c>
      <c r="AX2" s="4">
        <f ca="1">IFERROR(IF(C15="","",C15),0)</f>
        <v>0</v>
      </c>
      <c r="AY2" s="4">
        <f ca="1">IFERROR(IF(C16="","",C16),0)</f>
        <v>0</v>
      </c>
      <c r="AZ2" s="4">
        <f ca="1">IFERROR(IF(C17="","",C17),0)</f>
        <v>0</v>
      </c>
      <c r="BA2" s="4">
        <f ca="1">IFERROR(IF(C18="","",C18),0)</f>
        <v>0</v>
      </c>
      <c r="BB2" s="4">
        <f ca="1">IFERROR(IF(C19="","",C19),0)</f>
        <v>0</v>
      </c>
      <c r="BC2" s="4">
        <f ca="1">IFERROR(IF(C20="","",C20),0)</f>
        <v>0</v>
      </c>
      <c r="BD2" s="4">
        <f ca="1">IFERROR(IF(C21="","",C21),0)</f>
        <v>0</v>
      </c>
      <c r="BE2" s="4">
        <f ca="1">IFERROR(IF(C22="","",C22),0)</f>
        <v>0</v>
      </c>
      <c r="BF2" s="4">
        <f ca="1">IFERROR(IF(C23="","",C23),0)</f>
        <v>0</v>
      </c>
      <c r="BG2" s="4">
        <f ca="1">IFERROR(IF(C24="","",C24),0)</f>
        <v>0</v>
      </c>
      <c r="BH2" s="4">
        <f ca="1">IFERROR(IF(C25="","",C25),0)</f>
        <v>0</v>
      </c>
      <c r="BI2" s="4">
        <f ca="1">IFERROR(IF(C26="","",C26),0)</f>
        <v>0</v>
      </c>
      <c r="BJ2" s="4">
        <f ca="1">IFERROR(IF(C27="","",C27),0)</f>
        <v>0</v>
      </c>
      <c r="BK2" s="23">
        <f ca="1">IFERROR(IF(D8="","",D8),0)</f>
        <v>3.75</v>
      </c>
      <c r="BL2" s="23">
        <f ca="1">IFERROR(IF(D9="","",D9),0)</f>
        <v>1.5</v>
      </c>
      <c r="BM2" s="23">
        <f ca="1">IFERROR(IF(D10="","",D10),0)</f>
        <v>0</v>
      </c>
      <c r="BN2" s="23">
        <f ca="1">IFERROR(IF(D11="","",D11),0)</f>
        <v>0</v>
      </c>
      <c r="BO2" s="23">
        <f ca="1">IFERROR(IF(D12="","",D12),0)</f>
        <v>0</v>
      </c>
      <c r="BP2" s="23">
        <f ca="1">IFERROR(IF(D13="","",D13),0)</f>
        <v>0</v>
      </c>
      <c r="BQ2" s="23">
        <f ca="1">IFERROR(IF(D14="","",D14),0)</f>
        <v>0</v>
      </c>
      <c r="BR2" s="23">
        <f ca="1">IFERROR(IF(D15="","",D15),0)</f>
        <v>0</v>
      </c>
      <c r="BS2" s="23">
        <f ca="1">IFERROR(IF(D16="","",D16),0)</f>
        <v>0</v>
      </c>
      <c r="BT2" s="23">
        <f ca="1">IFERROR(IF(D17="","",D17),0)</f>
        <v>0</v>
      </c>
      <c r="BU2" s="23">
        <f ca="1">IFERROR(IF(D18="","",D18),0)</f>
        <v>0</v>
      </c>
      <c r="BV2" s="23">
        <f ca="1">IFERROR(IF(D19="","",D19),0)</f>
        <v>0</v>
      </c>
      <c r="BW2" s="23">
        <f ca="1">IFERROR(IF(D20="","",D20),0)</f>
        <v>0</v>
      </c>
      <c r="BX2" s="23">
        <f ca="1">IFERROR(IF(D21="","",D21),0)</f>
        <v>0</v>
      </c>
      <c r="BY2" s="23">
        <f ca="1">IFERROR(IF(D22="","",D22),0)</f>
        <v>0</v>
      </c>
      <c r="BZ2" s="23">
        <f ca="1">IFERROR(IF(D23="","",D23),0)</f>
        <v>0</v>
      </c>
      <c r="CA2" s="23">
        <f ca="1">IFERROR(IF(D24="","",D24),0)</f>
        <v>0</v>
      </c>
      <c r="CB2" s="23">
        <f ca="1">IFERROR(IF(D25="","",D25),0)</f>
        <v>0</v>
      </c>
      <c r="CC2" s="23">
        <f ca="1">IFERROR(IF(D26="","",D26),0)</f>
        <v>0</v>
      </c>
      <c r="CD2" s="23">
        <f ca="1">IFERROR(IF(D27="","",D27),0)</f>
        <v>0</v>
      </c>
      <c r="CE2" s="3">
        <f ca="1">IFERROR(IF(E8="","",E8),0)</f>
        <v>8.8000000000000007</v>
      </c>
      <c r="CF2" s="3">
        <f ca="1">IFERROR(IF(E9="","",E9),0)</f>
        <v>9.8000000000000007</v>
      </c>
      <c r="CG2" s="3">
        <f ca="1">IFERROR(IF(E10="","",E10),0)</f>
        <v>0</v>
      </c>
      <c r="CH2" s="3">
        <f ca="1">IFERROR(IF(E11="","",E11),0)</f>
        <v>0</v>
      </c>
      <c r="CI2" s="3">
        <f ca="1">IFERROR(IF(E12="","",E12),0)</f>
        <v>0</v>
      </c>
      <c r="CJ2" s="3">
        <f ca="1">IFERROR(IF(E13="","",E13),0)</f>
        <v>0</v>
      </c>
      <c r="CK2" s="3">
        <f ca="1">IFERROR(IF(E14="","",E14),0)</f>
        <v>0</v>
      </c>
      <c r="CL2" s="3">
        <f ca="1">IFERROR(IF(E15="","",E15),0)</f>
        <v>0</v>
      </c>
      <c r="CM2" s="3">
        <f ca="1">IFERROR(IF(E16="","",E16),0)</f>
        <v>0</v>
      </c>
      <c r="CN2" s="3">
        <f ca="1">IFERROR(IF(E17="","",E17),0)</f>
        <v>0</v>
      </c>
      <c r="CO2" s="3">
        <f ca="1">IFERROR(IF(E18="","",E18),0)</f>
        <v>0</v>
      </c>
      <c r="CP2" s="3">
        <f ca="1">IFERROR(IF(E19="","",E19),0)</f>
        <v>0</v>
      </c>
      <c r="CQ2" s="3">
        <f ca="1">IFERROR(IF(E20="","",E20),0)</f>
        <v>0</v>
      </c>
      <c r="CR2" s="3">
        <f ca="1">IFERROR(IF(E21="","",E21),0)</f>
        <v>0</v>
      </c>
      <c r="CS2" s="3">
        <f ca="1">IFERROR(IF(E22="","",E22),0)</f>
        <v>0</v>
      </c>
      <c r="CT2" s="3">
        <f ca="1">IFERROR(IF(E23="","",E23),0)</f>
        <v>0</v>
      </c>
      <c r="CU2" s="3">
        <f ca="1">IFERROR(IF(E24="","",E24),0)</f>
        <v>0</v>
      </c>
      <c r="CV2" s="3">
        <f ca="1">IFERROR(IF(E25="","",E25),0)</f>
        <v>0</v>
      </c>
      <c r="CW2" s="3">
        <f ca="1">IFERROR(IF(E26="","",E26),0)</f>
        <v>0</v>
      </c>
      <c r="CX2" s="3">
        <f ca="1">IFERROR(IF(E27="","",E27),0)</f>
        <v>0</v>
      </c>
      <c r="CY2" s="3" t="str">
        <f ca="1">IFERROR(F8&amp;"",0)</f>
        <v>Kg</v>
      </c>
      <c r="CZ2" s="3" t="str">
        <f ca="1">IFERROR(F9&amp;"",0)</f>
        <v>Kg</v>
      </c>
      <c r="DA2" s="3" t="str">
        <f ca="1">IFERROR(F10&amp;"",0)</f>
        <v>0</v>
      </c>
      <c r="DB2" s="3" t="str">
        <f ca="1">IFERROR(F11&amp;"",0)</f>
        <v>0</v>
      </c>
      <c r="DC2" s="3" t="str">
        <f ca="1">IFERROR(F12&amp;"",0)</f>
        <v>0</v>
      </c>
      <c r="DD2" s="3" t="str">
        <f ca="1">IFERROR(F13&amp;"",0)</f>
        <v>0</v>
      </c>
      <c r="DE2" s="3" t="str">
        <f ca="1">IFERROR(F14&amp;"",0)</f>
        <v>0</v>
      </c>
      <c r="DF2" s="3" t="str">
        <f ca="1">IFERROR(F15&amp;"",0)</f>
        <v>0</v>
      </c>
      <c r="DG2" s="3" t="str">
        <f ca="1">IFERROR(F16&amp;"",0)</f>
        <v>0</v>
      </c>
      <c r="DH2" s="3" t="str">
        <f ca="1">IFERROR(F17&amp;"",0)</f>
        <v>0</v>
      </c>
      <c r="DI2" s="3" t="str">
        <f ca="1">IFERROR(F18&amp;"",0)</f>
        <v>0</v>
      </c>
      <c r="DJ2" s="3" t="str">
        <f ca="1">IFERROR(F19&amp;"",0)</f>
        <v>0</v>
      </c>
      <c r="DK2" s="3" t="str">
        <f ca="1">IFERROR(F20&amp;"",0)</f>
        <v>0</v>
      </c>
      <c r="DL2" s="3" t="str">
        <f ca="1">IFERROR(F21&amp;"",0)</f>
        <v>0</v>
      </c>
      <c r="DM2" s="3" t="str">
        <f ca="1">IFERROR(F22&amp;"",0)</f>
        <v>0</v>
      </c>
      <c r="DN2" s="3" t="str">
        <f ca="1">IFERROR(F23&amp;"",0)</f>
        <v>0</v>
      </c>
      <c r="DO2" s="3" t="str">
        <f ca="1">IFERROR(F24&amp;"",0)</f>
        <v>0</v>
      </c>
      <c r="DP2" s="3" t="str">
        <f ca="1">IFERROR(F25&amp;"",0)</f>
        <v>0</v>
      </c>
      <c r="DQ2" s="3" t="str">
        <f ca="1">IFERROR(F26&amp;"",0)</f>
        <v>0</v>
      </c>
      <c r="DR2" s="3" t="str">
        <f ca="1">IFERROR(F27&amp;"",0)</f>
        <v>33</v>
      </c>
      <c r="DS2" s="3">
        <f ca="1">IFERROR(IF(G8="","",G8),0)</f>
        <v>33</v>
      </c>
      <c r="DT2" s="3">
        <f ca="1">IFERROR(IF(G9="","",G9),0)</f>
        <v>14.700000000000001</v>
      </c>
      <c r="DU2" s="3">
        <f ca="1">IFERROR(IF(G10="","",G10),0)</f>
        <v>0</v>
      </c>
      <c r="DV2" s="3">
        <f ca="1">IFERROR(IF(G11="","",G11),0)</f>
        <v>0</v>
      </c>
      <c r="DW2" s="3">
        <f ca="1">IFERROR(IF(G12="","",G12),0)</f>
        <v>0</v>
      </c>
      <c r="DX2" s="3">
        <f ca="1">IFERROR(IF(G13="","",G13),0)</f>
        <v>0</v>
      </c>
      <c r="DY2" s="3">
        <f ca="1">IFERROR(IF(G14="","",G14),0)</f>
        <v>0</v>
      </c>
      <c r="DZ2" s="3">
        <f ca="1">IFERROR(IF(G15="","",G15),0)</f>
        <v>0</v>
      </c>
      <c r="EA2" s="3">
        <f ca="1">IFERROR(IF(G16="","",G16),0)</f>
        <v>0</v>
      </c>
      <c r="EB2" s="3">
        <f ca="1">IFERROR(IF(G17="","",G17),0)</f>
        <v>0</v>
      </c>
      <c r="EC2" s="3">
        <f ca="1">IFERROR(IF(G18="","",G18),0)</f>
        <v>0</v>
      </c>
      <c r="ED2" s="3">
        <f ca="1">IFERROR(IF(G19="","",G19),0)</f>
        <v>0</v>
      </c>
      <c r="EE2" s="3">
        <f ca="1">IFERROR(IF(G20="","",G20),0)</f>
        <v>0</v>
      </c>
      <c r="EF2" s="3">
        <f ca="1">IFERROR(IF(G21="","",G21),0)</f>
        <v>0</v>
      </c>
      <c r="EG2" s="3">
        <f ca="1">IFERROR(IF(G22="","",G22),0)</f>
        <v>0</v>
      </c>
      <c r="EH2" s="3">
        <f ca="1">IFERROR(IF(G23="","",G23),0)</f>
        <v>0</v>
      </c>
      <c r="EI2" s="3">
        <f ca="1">IFERROR(IF(G24="","",G24),0)</f>
        <v>0</v>
      </c>
      <c r="EJ2" s="3">
        <f ca="1">IFERROR(IF(G25="","",G25),0)</f>
        <v>0</v>
      </c>
      <c r="EK2" s="3">
        <f ca="1">IFERROR(IF(G26="","",G26),0)</f>
        <v>0</v>
      </c>
      <c r="EL2" s="3">
        <f ca="1">IFERROR(IF(G27="","",G27),0)</f>
        <v>0</v>
      </c>
      <c r="EM2" s="3" t="str">
        <f ca="1">IFERROR(H8&amp;"",0)</f>
        <v>GHFGHFH</v>
      </c>
      <c r="EN2" s="3" t="str">
        <f ca="1">IFERROR(H9&amp;"",0)</f>
        <v>AZAGGG</v>
      </c>
      <c r="EO2" s="3" t="str">
        <f ca="1">IFERROR(H10&amp;"",0)</f>
        <v>0</v>
      </c>
      <c r="EP2" s="3" t="str">
        <f ca="1">IFERROR(H11&amp;"",0)</f>
        <v>0</v>
      </c>
      <c r="EQ2" s="3" t="str">
        <f ca="1">IFERROR(H12&amp;"",0)</f>
        <v>0</v>
      </c>
      <c r="ER2" s="3" t="str">
        <f ca="1">IFERROR(H13&amp;"",0)</f>
        <v>0</v>
      </c>
      <c r="ES2" s="3" t="str">
        <f ca="1">IFERROR(H14&amp;"",0)</f>
        <v>0</v>
      </c>
      <c r="ET2" s="3" t="str">
        <f ca="1">IFERROR(H15&amp;"",0)</f>
        <v>0</v>
      </c>
      <c r="EU2" s="3" t="str">
        <f ca="1">IFERROR(H16&amp;"",0)</f>
        <v>0</v>
      </c>
      <c r="EV2" s="3" t="str">
        <f ca="1">IFERROR(H17&amp;"",0)</f>
        <v>0</v>
      </c>
      <c r="EW2" s="3" t="str">
        <f ca="1">IFERROR(H18&amp;"",0)</f>
        <v>0</v>
      </c>
      <c r="EX2" s="3" t="str">
        <f ca="1">IFERROR(H19&amp;"",0)</f>
        <v>0</v>
      </c>
      <c r="EY2" s="3" t="str">
        <f ca="1">IFERROR(H20&amp;"",0)</f>
        <v>0</v>
      </c>
      <c r="EZ2" s="3" t="str">
        <f ca="1">IFERROR(H21&amp;"",0)</f>
        <v>0</v>
      </c>
      <c r="FA2" s="3" t="str">
        <f ca="1">IFERROR(H22&amp;"",0)</f>
        <v>0</v>
      </c>
      <c r="FB2" s="3" t="str">
        <f ca="1">IFERROR(H23&amp;"",0)</f>
        <v>0</v>
      </c>
      <c r="FC2" s="3" t="str">
        <f ca="1">IFERROR(H24&amp;"",0)</f>
        <v>0</v>
      </c>
      <c r="FD2" s="3" t="str">
        <f ca="1">IFERROR(H25&amp;"",0)</f>
        <v>0</v>
      </c>
      <c r="FE2" s="3" t="str">
        <f ca="1">IFERROR(H26&amp;"",0)</f>
        <v>0</v>
      </c>
      <c r="FF2" s="3" t="str">
        <f ca="1">IFERROR(H27&amp;"",0)</f>
        <v>0</v>
      </c>
      <c r="FG2" s="3">
        <f ca="1">IFERROR(IF(G28="","",G28),0)</f>
        <v>0.15</v>
      </c>
      <c r="FH2" s="3">
        <f ca="1">IFERROR(IF(G29="","",G29),0)</f>
        <v>0</v>
      </c>
      <c r="FI2" s="3">
        <f ca="1">IFERROR(IF(G30="","",G30),0)</f>
        <v>0.2</v>
      </c>
      <c r="FJ2" s="3">
        <f ca="1">IFERROR(IF(G31="","",G31),0)</f>
        <v>48.050000000000004</v>
      </c>
      <c r="FK2" s="3">
        <f ca="1">IFERROR(IF(G32="","",G32),0)</f>
        <v>4.8050000000000006</v>
      </c>
      <c r="FL2" s="3">
        <f ca="1">IFERROR(IF(G33="","",G33),0)</f>
        <v>10</v>
      </c>
      <c r="FM2" s="3">
        <f ca="1">IFERROR(IF(G34="","",G34),0)</f>
        <v>3.0000000000000004</v>
      </c>
      <c r="FN2" s="4">
        <f ca="1">IFERROR(IF(G35="","",G35),0)</f>
        <v>0.3</v>
      </c>
      <c r="FO2" s="5">
        <f ca="1">IFERROR(IF(B37="","",B37),0)</f>
        <v>60</v>
      </c>
      <c r="FP2" s="5">
        <f ca="1">IFERROR(IF(F37="","",F37),0)</f>
        <v>59.95</v>
      </c>
      <c r="FQ2" s="4">
        <f ca="1">IFERROR(IF(H36="","",H36),0)</f>
        <v>8.008333333333334E-2</v>
      </c>
      <c r="FR2" s="4">
        <f ca="1">IFERROR(IF(H37="","",H37),0)</f>
        <v>0.13008333333333336</v>
      </c>
      <c r="FU2" s="3"/>
      <c r="FV2" s="3"/>
      <c r="FW2" s="3"/>
      <c r="FX2" s="3"/>
      <c r="FY2" s="3"/>
      <c r="FZ2" s="3"/>
    </row>
    <row r="3" spans="1:182" ht="43.5" customHeight="1" thickBot="1" x14ac:dyDescent="0.35">
      <c r="A3" s="83" t="s">
        <v>121</v>
      </c>
      <c r="B3" s="89"/>
      <c r="C3" s="89"/>
      <c r="D3" s="89"/>
      <c r="E3" s="89"/>
      <c r="F3" s="89"/>
      <c r="G3" s="89"/>
      <c r="H3" s="90"/>
    </row>
    <row r="4" spans="1:182" ht="29.25" customHeight="1" thickBot="1" x14ac:dyDescent="0.35">
      <c r="A4" s="24" t="s">
        <v>122</v>
      </c>
      <c r="B4" s="91" t="s">
        <v>192</v>
      </c>
      <c r="C4" s="92"/>
      <c r="D4" s="93"/>
      <c r="E4" s="73"/>
      <c r="F4" s="73"/>
      <c r="G4" s="73"/>
      <c r="H4" s="74"/>
    </row>
    <row r="5" spans="1:182" ht="16.2" thickBot="1" x14ac:dyDescent="0.35">
      <c r="A5" s="26" t="s">
        <v>123</v>
      </c>
      <c r="B5" s="75">
        <f ca="1">VLOOKUP(consult_nom_fiche,liste_tot_fiches,2,FALSE)</f>
        <v>10</v>
      </c>
      <c r="C5" s="76" t="s">
        <v>124</v>
      </c>
      <c r="D5" s="77"/>
      <c r="E5" s="77"/>
      <c r="F5" s="77"/>
      <c r="G5" s="77"/>
      <c r="H5" s="78"/>
    </row>
    <row r="6" spans="1:182" x14ac:dyDescent="0.3">
      <c r="A6" s="31"/>
      <c r="B6" s="32"/>
      <c r="C6" s="32"/>
      <c r="D6" s="32"/>
      <c r="E6" s="32"/>
      <c r="F6" s="32"/>
      <c r="G6" s="32"/>
      <c r="H6" s="33"/>
    </row>
    <row r="7" spans="1:182" ht="43.2" x14ac:dyDescent="0.3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3">
      <c r="A8" s="12" t="str">
        <f ca="1">VLOOKUP(consult_nom_fiche,liste_tot_fiches,3,FALSE)</f>
        <v xml:space="preserve"> ASPERGE VERTE (LEG077)                                                             </v>
      </c>
      <c r="B8" s="12">
        <f ca="1">VLOOKUP(consult_nom_fiche,liste_tot_fiches,23,FALSE)</f>
        <v>5</v>
      </c>
      <c r="C8" s="12">
        <f ca="1">VLOOKUP(consult_nom_fiche,liste_tot_fiches,43,FALSE)</f>
        <v>0.25</v>
      </c>
      <c r="D8" s="12">
        <f ca="1">VLOOKUP(consult_nom_fiche,liste_tot_fiches,63,FALSE)</f>
        <v>3.75</v>
      </c>
      <c r="E8" s="79">
        <f ca="1">VLOOKUP(consult_nom_fiche,liste_tot_fiches,83,FALSE)</f>
        <v>8.8000000000000007</v>
      </c>
      <c r="F8" s="80" t="str">
        <f ca="1">VLOOKUP(consult_nom_fiche,liste_tot_fiches,103,FALSE)</f>
        <v>Kg</v>
      </c>
      <c r="G8" s="79">
        <f ca="1">VLOOKUP(consult_nom_fiche,liste_tot_fiches,123,FALSE)</f>
        <v>33</v>
      </c>
      <c r="H8" s="81" t="str">
        <f ca="1">VLOOKUP(consult_nom_fiche,liste_tot_fiches,143,FALSE)</f>
        <v>GHFGHFH</v>
      </c>
    </row>
    <row r="9" spans="1:182" x14ac:dyDescent="0.3">
      <c r="A9" s="12" t="str">
        <f ca="1">VLOOKUP(consult_nom_fiche,liste_tot_fiches,4,FALSE)</f>
        <v xml:space="preserve"> ENDIVE CARMINE (LEG096)                                                             </v>
      </c>
      <c r="B9" s="12">
        <f ca="1">VLOOKUP(consult_nom_fiche,liste_tot_fiches,24,FALSE)</f>
        <v>2</v>
      </c>
      <c r="C9" s="12">
        <f ca="1">VLOOKUP(consult_nom_fiche,liste_tot_fiches,44,FALSE)</f>
        <v>0.25</v>
      </c>
      <c r="D9" s="12">
        <f ca="1">VLOOKUP(consult_nom_fiche,liste_tot_fiches,64,FALSE)</f>
        <v>1.5</v>
      </c>
      <c r="E9" s="79">
        <f ca="1">VLOOKUP(consult_nom_fiche,liste_tot_fiches,84,FALSE)</f>
        <v>9.8000000000000007</v>
      </c>
      <c r="F9" s="80" t="str">
        <f ca="1">VLOOKUP(consult_nom_fiche,liste_tot_fiches,104,FALSE)</f>
        <v>Kg</v>
      </c>
      <c r="G9" s="79">
        <f ca="1">VLOOKUP(consult_nom_fiche,liste_tot_fiches,124,FALSE)</f>
        <v>14.700000000000001</v>
      </c>
      <c r="H9" s="81" t="str">
        <f ca="1">VLOOKUP(consult_nom_fiche,liste_tot_fiches,144,FALSE)</f>
        <v>AZAGGG</v>
      </c>
    </row>
    <row r="10" spans="1:182" x14ac:dyDescent="0.3">
      <c r="A10" s="12">
        <f ca="1">VLOOKUP(consult_nom_fiche,liste_tot_fiches,5,FALSE)</f>
        <v>0</v>
      </c>
      <c r="B10" s="12">
        <f ca="1">VLOOKUP(consult_nom_fiche,liste_tot_fiches,25,FALSE)</f>
        <v>0</v>
      </c>
      <c r="C10" s="12">
        <f ca="1">VLOOKUP(consult_nom_fiche,liste_tot_fiches,45,FALSE)</f>
        <v>0</v>
      </c>
      <c r="D10" s="12">
        <f ca="1">VLOOKUP(consult_nom_fiche,liste_tot_fiches,65,FALSE)</f>
        <v>0</v>
      </c>
      <c r="E10" s="79">
        <f ca="1">VLOOKUP(consult_nom_fiche,liste_tot_fiches,85,FALSE)</f>
        <v>0</v>
      </c>
      <c r="F10" s="80">
        <f ca="1">VLOOKUP(consult_nom_fiche,liste_tot_fiches,105,FALSE)</f>
        <v>0</v>
      </c>
      <c r="G10" s="79">
        <f ca="1">VLOOKUP(consult_nom_fiche,liste_tot_fiches,125,FALSE)</f>
        <v>0</v>
      </c>
      <c r="H10" s="81">
        <f ca="1">VLOOKUP(consult_nom_fiche,liste_tot_fiches,145,FALSE)</f>
        <v>0</v>
      </c>
    </row>
    <row r="11" spans="1:182" x14ac:dyDescent="0.3">
      <c r="A11" s="12">
        <f ca="1">VLOOKUP(consult_nom_fiche,liste_tot_fiches,6,FALSE)</f>
        <v>0</v>
      </c>
      <c r="B11" s="12">
        <f ca="1">VLOOKUP(consult_nom_fiche,liste_tot_fiches,26,FALSE)</f>
        <v>0</v>
      </c>
      <c r="C11" s="12">
        <f ca="1">VLOOKUP(consult_nom_fiche,liste_tot_fiches,46,FALSE)</f>
        <v>0</v>
      </c>
      <c r="D11" s="12">
        <f ca="1">VLOOKUP(consult_nom_fiche,liste_tot_fiches,66,FALSE)</f>
        <v>0</v>
      </c>
      <c r="E11" s="79">
        <f ca="1">VLOOKUP(consult_nom_fiche,liste_tot_fiches,86,FALSE)</f>
        <v>0</v>
      </c>
      <c r="F11" s="80">
        <f ca="1">VLOOKUP(consult_nom_fiche,liste_tot_fiches,106,FALSE)</f>
        <v>0</v>
      </c>
      <c r="G11" s="79">
        <f ca="1">VLOOKUP(consult_nom_fiche,liste_tot_fiches,126,FALSE)</f>
        <v>0</v>
      </c>
      <c r="H11" s="81">
        <f ca="1">VLOOKUP(consult_nom_fiche,liste_tot_fiches,146,FALSE)</f>
        <v>0</v>
      </c>
    </row>
    <row r="12" spans="1:182" x14ac:dyDescent="0.3">
      <c r="A12" s="12">
        <f ca="1">VLOOKUP(consult_nom_fiche,liste_tot_fiches,7,FALSE)</f>
        <v>0</v>
      </c>
      <c r="B12" s="12">
        <f ca="1">VLOOKUP(consult_nom_fiche,liste_tot_fiches,27,FALSE)</f>
        <v>0</v>
      </c>
      <c r="C12" s="12">
        <f ca="1">VLOOKUP(consult_nom_fiche,liste_tot_fiches,47,FALSE)</f>
        <v>0</v>
      </c>
      <c r="D12" s="12">
        <f ca="1">VLOOKUP(consult_nom_fiche,liste_tot_fiches,67,FALSE)</f>
        <v>0</v>
      </c>
      <c r="E12" s="79">
        <f ca="1">VLOOKUP(consult_nom_fiche,liste_tot_fiches,87,FALSE)</f>
        <v>0</v>
      </c>
      <c r="F12" s="80">
        <f ca="1">VLOOKUP(consult_nom_fiche,liste_tot_fiches,107,FALSE)</f>
        <v>0</v>
      </c>
      <c r="G12" s="79">
        <f ca="1">VLOOKUP(consult_nom_fiche,liste_tot_fiches,127,FALSE)</f>
        <v>0</v>
      </c>
      <c r="H12" s="81">
        <f ca="1">VLOOKUP(consult_nom_fiche,liste_tot_fiches,147,FALSE)</f>
        <v>0</v>
      </c>
    </row>
    <row r="13" spans="1:182" x14ac:dyDescent="0.3">
      <c r="A13" s="12">
        <f ca="1">VLOOKUP(consult_nom_fiche,liste_tot_fiches,8,FALSE)</f>
        <v>0</v>
      </c>
      <c r="B13" s="12">
        <f ca="1">VLOOKUP(consult_nom_fiche,liste_tot_fiches,28,FALSE)</f>
        <v>0</v>
      </c>
      <c r="C13" s="12">
        <f ca="1">VLOOKUP(consult_nom_fiche,liste_tot_fiches,48,FALSE)</f>
        <v>0</v>
      </c>
      <c r="D13" s="12">
        <f ca="1">VLOOKUP(consult_nom_fiche,liste_tot_fiches,68,FALSE)</f>
        <v>0</v>
      </c>
      <c r="E13" s="79">
        <f ca="1">VLOOKUP(consult_nom_fiche,liste_tot_fiches,88,FALSE)</f>
        <v>0</v>
      </c>
      <c r="F13" s="80">
        <f ca="1">VLOOKUP(consult_nom_fiche,liste_tot_fiches,108,FALSE)</f>
        <v>0</v>
      </c>
      <c r="G13" s="79">
        <f ca="1">VLOOKUP(consult_nom_fiche,liste_tot_fiches,128,FALSE)</f>
        <v>0</v>
      </c>
      <c r="H13" s="81">
        <f ca="1">VLOOKUP(consult_nom_fiche,liste_tot_fiches,148,FALSE)</f>
        <v>0</v>
      </c>
    </row>
    <row r="14" spans="1:182" x14ac:dyDescent="0.3">
      <c r="A14" s="12">
        <f ca="1">VLOOKUP(consult_nom_fiche,liste_tot_fiches,9,FALSE)</f>
        <v>0</v>
      </c>
      <c r="B14" s="12">
        <f ca="1">VLOOKUP(consult_nom_fiche,liste_tot_fiches,29,FALSE)</f>
        <v>0</v>
      </c>
      <c r="C14" s="12">
        <f ca="1">VLOOKUP(consult_nom_fiche,liste_tot_fiches,49,FALSE)</f>
        <v>0</v>
      </c>
      <c r="D14" s="12">
        <f ca="1">VLOOKUP(consult_nom_fiche,liste_tot_fiches,69,FALSE)</f>
        <v>0</v>
      </c>
      <c r="E14" s="79">
        <f ca="1">VLOOKUP(consult_nom_fiche,liste_tot_fiches,89,FALSE)</f>
        <v>0</v>
      </c>
      <c r="F14" s="80">
        <f ca="1">VLOOKUP(consult_nom_fiche,liste_tot_fiches,109,FALSE)</f>
        <v>0</v>
      </c>
      <c r="G14" s="79">
        <f ca="1">VLOOKUP(consult_nom_fiche,liste_tot_fiches,129,FALSE)</f>
        <v>0</v>
      </c>
      <c r="H14" s="81">
        <f ca="1">VLOOKUP(consult_nom_fiche,liste_tot_fiches,149,FALSE)</f>
        <v>0</v>
      </c>
    </row>
    <row r="15" spans="1:182" x14ac:dyDescent="0.3">
      <c r="A15" s="12">
        <f ca="1">VLOOKUP(consult_nom_fiche,liste_tot_fiches,10,FALSE)</f>
        <v>0</v>
      </c>
      <c r="B15" s="12">
        <f ca="1">VLOOKUP(consult_nom_fiche,liste_tot_fiches,30,FALSE)</f>
        <v>0</v>
      </c>
      <c r="C15" s="12">
        <f ca="1">VLOOKUP(consult_nom_fiche,liste_tot_fiches,50,FALSE)</f>
        <v>0</v>
      </c>
      <c r="D15" s="12">
        <f ca="1">VLOOKUP(consult_nom_fiche,liste_tot_fiches,70,FALSE)</f>
        <v>0</v>
      </c>
      <c r="E15" s="79">
        <f ca="1">VLOOKUP(consult_nom_fiche,liste_tot_fiches,90,FALSE)</f>
        <v>0</v>
      </c>
      <c r="F15" s="80">
        <f ca="1">VLOOKUP(consult_nom_fiche,liste_tot_fiches,110,FALSE)</f>
        <v>0</v>
      </c>
      <c r="G15" s="79">
        <f ca="1">VLOOKUP(consult_nom_fiche,liste_tot_fiches,130,FALSE)</f>
        <v>0</v>
      </c>
      <c r="H15" s="81">
        <f ca="1">VLOOKUP(consult_nom_fiche,liste_tot_fiches,150,FALSE)</f>
        <v>0</v>
      </c>
    </row>
    <row r="16" spans="1:182" x14ac:dyDescent="0.3">
      <c r="A16" s="12">
        <f ca="1">VLOOKUP(consult_nom_fiche,liste_tot_fiches,11,FALSE)</f>
        <v>0</v>
      </c>
      <c r="B16" s="12">
        <f ca="1">VLOOKUP(consult_nom_fiche,liste_tot_fiches,31,FALSE)</f>
        <v>0</v>
      </c>
      <c r="C16" s="12">
        <f ca="1">VLOOKUP(consult_nom_fiche,liste_tot_fiches,51,FALSE)</f>
        <v>0</v>
      </c>
      <c r="D16" s="12">
        <f ca="1">VLOOKUP(consult_nom_fiche,liste_tot_fiches,71,FALSE)</f>
        <v>0</v>
      </c>
      <c r="E16" s="79">
        <f ca="1">VLOOKUP(consult_nom_fiche,liste_tot_fiches,91,FALSE)</f>
        <v>0</v>
      </c>
      <c r="F16" s="80">
        <f ca="1">VLOOKUP(consult_nom_fiche,liste_tot_fiches,111,FALSE)</f>
        <v>0</v>
      </c>
      <c r="G16" s="79">
        <f ca="1">VLOOKUP(consult_nom_fiche,liste_tot_fiches,131,FALSE)</f>
        <v>0</v>
      </c>
      <c r="H16" s="81">
        <f ca="1">VLOOKUP(consult_nom_fiche,liste_tot_fiches,151,FALSE)</f>
        <v>0</v>
      </c>
    </row>
    <row r="17" spans="1:8" x14ac:dyDescent="0.3">
      <c r="A17" s="12">
        <f ca="1">VLOOKUP(consult_nom_fiche,liste_tot_fiches,12,FALSE)</f>
        <v>0</v>
      </c>
      <c r="B17" s="12">
        <f ca="1">VLOOKUP(consult_nom_fiche,liste_tot_fiches,32,FALSE)</f>
        <v>0</v>
      </c>
      <c r="C17" s="12">
        <f ca="1">VLOOKUP(consult_nom_fiche,liste_tot_fiches,52,FALSE)</f>
        <v>0</v>
      </c>
      <c r="D17" s="12">
        <f ca="1">VLOOKUP(consult_nom_fiche,liste_tot_fiches,72,FALSE)</f>
        <v>0</v>
      </c>
      <c r="E17" s="79">
        <f ca="1">VLOOKUP(consult_nom_fiche,liste_tot_fiches,92,FALSE)</f>
        <v>0</v>
      </c>
      <c r="F17" s="80">
        <f ca="1">VLOOKUP(consult_nom_fiche,liste_tot_fiches,112,FALSE)</f>
        <v>0</v>
      </c>
      <c r="G17" s="79">
        <f ca="1">VLOOKUP(consult_nom_fiche,liste_tot_fiches,132,FALSE)</f>
        <v>0</v>
      </c>
      <c r="H17" s="81">
        <f ca="1">VLOOKUP(consult_nom_fiche,liste_tot_fiches,152,FALSE)</f>
        <v>0</v>
      </c>
    </row>
    <row r="18" spans="1:8" x14ac:dyDescent="0.3">
      <c r="A18" s="12">
        <f ca="1">VLOOKUP(consult_nom_fiche,liste_tot_fiches,13,FALSE)</f>
        <v>0</v>
      </c>
      <c r="B18" s="12">
        <f ca="1">VLOOKUP(consult_nom_fiche,liste_tot_fiches,33,FALSE)</f>
        <v>0</v>
      </c>
      <c r="C18" s="12">
        <f ca="1">VLOOKUP(consult_nom_fiche,liste_tot_fiches,53,FALSE)</f>
        <v>0</v>
      </c>
      <c r="D18" s="12">
        <f ca="1">VLOOKUP(consult_nom_fiche,liste_tot_fiches,73,FALSE)</f>
        <v>0</v>
      </c>
      <c r="E18" s="79">
        <f ca="1">VLOOKUP(consult_nom_fiche,liste_tot_fiches,93,FALSE)</f>
        <v>0</v>
      </c>
      <c r="F18" s="80">
        <f ca="1">VLOOKUP(consult_nom_fiche,liste_tot_fiches,113,FALSE)</f>
        <v>0</v>
      </c>
      <c r="G18" s="79">
        <f ca="1">VLOOKUP(consult_nom_fiche,liste_tot_fiches,133,FALSE)</f>
        <v>0</v>
      </c>
      <c r="H18" s="81">
        <f ca="1">VLOOKUP(consult_nom_fiche,liste_tot_fiches,153,FALSE)</f>
        <v>0</v>
      </c>
    </row>
    <row r="19" spans="1:8" x14ac:dyDescent="0.3">
      <c r="A19" s="12">
        <f ca="1">VLOOKUP(consult_nom_fiche,liste_tot_fiches,14,FALSE)</f>
        <v>0</v>
      </c>
      <c r="B19" s="12">
        <f ca="1">VLOOKUP(consult_nom_fiche,liste_tot_fiches,34,FALSE)</f>
        <v>0</v>
      </c>
      <c r="C19" s="12">
        <f ca="1">VLOOKUP(consult_nom_fiche,liste_tot_fiches,54,FALSE)</f>
        <v>0</v>
      </c>
      <c r="D19" s="12">
        <f ca="1">VLOOKUP(consult_nom_fiche,liste_tot_fiches,74,FALSE)</f>
        <v>0</v>
      </c>
      <c r="E19" s="79">
        <f ca="1">VLOOKUP(consult_nom_fiche,liste_tot_fiches,94,FALSE)</f>
        <v>0</v>
      </c>
      <c r="F19" s="80">
        <f ca="1">VLOOKUP(consult_nom_fiche,liste_tot_fiches,114,FALSE)</f>
        <v>0</v>
      </c>
      <c r="G19" s="79">
        <f ca="1">VLOOKUP(consult_nom_fiche,liste_tot_fiches,134,FALSE)</f>
        <v>0</v>
      </c>
      <c r="H19" s="81">
        <f ca="1">VLOOKUP(consult_nom_fiche,liste_tot_fiches,154,FALSE)</f>
        <v>0</v>
      </c>
    </row>
    <row r="20" spans="1:8" x14ac:dyDescent="0.3">
      <c r="A20" s="12">
        <f ca="1">VLOOKUP(consult_nom_fiche,liste_tot_fiches,15,FALSE)</f>
        <v>0</v>
      </c>
      <c r="B20" s="12">
        <f ca="1">VLOOKUP(consult_nom_fiche,liste_tot_fiches,35,FALSE)</f>
        <v>0</v>
      </c>
      <c r="C20" s="12">
        <f ca="1">VLOOKUP(consult_nom_fiche,liste_tot_fiches,55,FALSE)</f>
        <v>0</v>
      </c>
      <c r="D20" s="12">
        <f ca="1">VLOOKUP(consult_nom_fiche,liste_tot_fiches,75,FALSE)</f>
        <v>0</v>
      </c>
      <c r="E20" s="79">
        <f ca="1">VLOOKUP(consult_nom_fiche,liste_tot_fiches,95,FALSE)</f>
        <v>0</v>
      </c>
      <c r="F20" s="80">
        <f ca="1">VLOOKUP(consult_nom_fiche,liste_tot_fiches,115,FALSE)</f>
        <v>0</v>
      </c>
      <c r="G20" s="79">
        <f ca="1">VLOOKUP(consult_nom_fiche,liste_tot_fiches,135,FALSE)</f>
        <v>0</v>
      </c>
      <c r="H20" s="81">
        <f ca="1">VLOOKUP(consult_nom_fiche,liste_tot_fiches,155,FALSE)</f>
        <v>0</v>
      </c>
    </row>
    <row r="21" spans="1:8" x14ac:dyDescent="0.3">
      <c r="A21" s="12">
        <f ca="1">VLOOKUP(consult_nom_fiche,liste_tot_fiches,16,FALSE)</f>
        <v>0</v>
      </c>
      <c r="B21" s="12">
        <f ca="1">VLOOKUP(consult_nom_fiche,liste_tot_fiches,36,FALSE)</f>
        <v>0</v>
      </c>
      <c r="C21" s="12">
        <f ca="1">VLOOKUP(consult_nom_fiche,liste_tot_fiches,56,FALSE)</f>
        <v>0</v>
      </c>
      <c r="D21" s="12">
        <f ca="1">VLOOKUP(consult_nom_fiche,liste_tot_fiches,76,FALSE)</f>
        <v>0</v>
      </c>
      <c r="E21" s="79">
        <f ca="1">VLOOKUP(consult_nom_fiche,liste_tot_fiches,96,FALSE)</f>
        <v>0</v>
      </c>
      <c r="F21" s="80">
        <f ca="1">VLOOKUP(consult_nom_fiche,liste_tot_fiches,116,FALSE)</f>
        <v>0</v>
      </c>
      <c r="G21" s="79">
        <f ca="1">VLOOKUP(consult_nom_fiche,liste_tot_fiches,136,FALSE)</f>
        <v>0</v>
      </c>
      <c r="H21" s="81">
        <f ca="1">VLOOKUP(consult_nom_fiche,liste_tot_fiches,156,FALSE)</f>
        <v>0</v>
      </c>
    </row>
    <row r="22" spans="1:8" x14ac:dyDescent="0.3">
      <c r="A22" s="12">
        <f ca="1">VLOOKUP(consult_nom_fiche,liste_tot_fiches,17,FALSE)</f>
        <v>0</v>
      </c>
      <c r="B22" s="12">
        <f ca="1">VLOOKUP(consult_nom_fiche,liste_tot_fiches,37,FALSE)</f>
        <v>0</v>
      </c>
      <c r="C22" s="12">
        <f ca="1">VLOOKUP(consult_nom_fiche,liste_tot_fiches,57,FALSE)</f>
        <v>0</v>
      </c>
      <c r="D22" s="12">
        <f ca="1">VLOOKUP(consult_nom_fiche,liste_tot_fiches,77,FALSE)</f>
        <v>0</v>
      </c>
      <c r="E22" s="79">
        <f ca="1">VLOOKUP(consult_nom_fiche,liste_tot_fiches,97,FALSE)</f>
        <v>0</v>
      </c>
      <c r="F22" s="80">
        <f ca="1">VLOOKUP(consult_nom_fiche,liste_tot_fiches,117,FALSE)</f>
        <v>0</v>
      </c>
      <c r="G22" s="79">
        <f ca="1">VLOOKUP(consult_nom_fiche,liste_tot_fiches,137,FALSE)</f>
        <v>0</v>
      </c>
      <c r="H22" s="81">
        <f ca="1">VLOOKUP(consult_nom_fiche,liste_tot_fiches,157,FALSE)</f>
        <v>0</v>
      </c>
    </row>
    <row r="23" spans="1:8" x14ac:dyDescent="0.3">
      <c r="A23" s="12">
        <f ca="1">VLOOKUP(consult_nom_fiche,liste_tot_fiches,18,FALSE)</f>
        <v>0</v>
      </c>
      <c r="B23" s="12">
        <f ca="1">VLOOKUP(consult_nom_fiche,liste_tot_fiches,38,FALSE)</f>
        <v>0</v>
      </c>
      <c r="C23" s="12">
        <f ca="1">VLOOKUP(consult_nom_fiche,liste_tot_fiches,58,FALSE)</f>
        <v>0</v>
      </c>
      <c r="D23" s="12">
        <f ca="1">VLOOKUP(consult_nom_fiche,liste_tot_fiches,78,FALSE)</f>
        <v>0</v>
      </c>
      <c r="E23" s="79">
        <f ca="1">VLOOKUP(consult_nom_fiche,liste_tot_fiches,98,FALSE)</f>
        <v>0</v>
      </c>
      <c r="F23" s="80">
        <f ca="1">VLOOKUP(consult_nom_fiche,liste_tot_fiches,118,FALSE)</f>
        <v>0</v>
      </c>
      <c r="G23" s="79">
        <f ca="1">VLOOKUP(consult_nom_fiche,liste_tot_fiches,138,FALSE)</f>
        <v>0</v>
      </c>
      <c r="H23" s="81">
        <f ca="1">VLOOKUP(consult_nom_fiche,liste_tot_fiches,158,FALSE)</f>
        <v>0</v>
      </c>
    </row>
    <row r="24" spans="1:8" x14ac:dyDescent="0.3">
      <c r="A24" s="12">
        <f ca="1">VLOOKUP(consult_nom_fiche,liste_tot_fiches,19,FALSE)</f>
        <v>0</v>
      </c>
      <c r="B24" s="12">
        <f ca="1">VLOOKUP(consult_nom_fiche,liste_tot_fiches,39,FALSE)</f>
        <v>0</v>
      </c>
      <c r="C24" s="12">
        <f ca="1">VLOOKUP(consult_nom_fiche,liste_tot_fiches,59,FALSE)</f>
        <v>0</v>
      </c>
      <c r="D24" s="12">
        <f ca="1">VLOOKUP(consult_nom_fiche,liste_tot_fiches,79,FALSE)</f>
        <v>0</v>
      </c>
      <c r="E24" s="79">
        <f ca="1">VLOOKUP(consult_nom_fiche,liste_tot_fiches,99,FALSE)</f>
        <v>0</v>
      </c>
      <c r="F24" s="80">
        <f ca="1">VLOOKUP(consult_nom_fiche,liste_tot_fiches,119,FALSE)</f>
        <v>0</v>
      </c>
      <c r="G24" s="79">
        <f ca="1">VLOOKUP(consult_nom_fiche,liste_tot_fiches,139,FALSE)</f>
        <v>0</v>
      </c>
      <c r="H24" s="81">
        <f ca="1">VLOOKUP(consult_nom_fiche,liste_tot_fiches,159,FALSE)</f>
        <v>0</v>
      </c>
    </row>
    <row r="25" spans="1:8" x14ac:dyDescent="0.3">
      <c r="A25" s="12">
        <f ca="1">VLOOKUP(consult_nom_fiche,liste_tot_fiches,20,FALSE)</f>
        <v>0</v>
      </c>
      <c r="B25" s="12">
        <f ca="1">VLOOKUP(consult_nom_fiche,liste_tot_fiches,40,FALSE)</f>
        <v>0</v>
      </c>
      <c r="C25" s="12">
        <f ca="1">VLOOKUP(consult_nom_fiche,liste_tot_fiches,60,FALSE)</f>
        <v>0</v>
      </c>
      <c r="D25" s="12">
        <f ca="1">VLOOKUP(consult_nom_fiche,liste_tot_fiches,80,FALSE)</f>
        <v>0</v>
      </c>
      <c r="E25" s="79">
        <f ca="1">VLOOKUP(consult_nom_fiche,liste_tot_fiches,100,FALSE)</f>
        <v>0</v>
      </c>
      <c r="F25" s="80">
        <f ca="1">VLOOKUP(consult_nom_fiche,liste_tot_fiches,120,FALSE)</f>
        <v>0</v>
      </c>
      <c r="G25" s="79">
        <f ca="1">VLOOKUP(consult_nom_fiche,liste_tot_fiches,140,FALSE)</f>
        <v>0</v>
      </c>
      <c r="H25" s="81">
        <f ca="1">VLOOKUP(consult_nom_fiche,liste_tot_fiches,160,FALSE)</f>
        <v>0</v>
      </c>
    </row>
    <row r="26" spans="1:8" x14ac:dyDescent="0.3">
      <c r="A26" s="12">
        <f ca="1">VLOOKUP(consult_nom_fiche,liste_tot_fiches,21,FALSE)</f>
        <v>0</v>
      </c>
      <c r="B26" s="12">
        <f ca="1">VLOOKUP(consult_nom_fiche,liste_tot_fiches,41,FALSE)</f>
        <v>0</v>
      </c>
      <c r="C26" s="12">
        <f ca="1">VLOOKUP(consult_nom_fiche,liste_tot_fiches,61,FALSE)</f>
        <v>0</v>
      </c>
      <c r="D26" s="12">
        <f ca="1">VLOOKUP(consult_nom_fiche,liste_tot_fiches,81,FALSE)</f>
        <v>0</v>
      </c>
      <c r="E26" s="79">
        <f ca="1">VLOOKUP(consult_nom_fiche,liste_tot_fiches,101,FALSE)</f>
        <v>0</v>
      </c>
      <c r="F26" s="80">
        <f ca="1">VLOOKUP(consult_nom_fiche,liste_tot_fiches,121,FALSE)</f>
        <v>0</v>
      </c>
      <c r="G26" s="79">
        <f ca="1">VLOOKUP(consult_nom_fiche,liste_tot_fiches,141,FALSE)</f>
        <v>0</v>
      </c>
      <c r="H26" s="81">
        <f ca="1">VLOOKUP(consult_nom_fiche,liste_tot_fiches,161,FALSE)</f>
        <v>0</v>
      </c>
    </row>
    <row r="27" spans="1:8" x14ac:dyDescent="0.3">
      <c r="A27" s="12">
        <f ca="1">VLOOKUP(consult_nom_fiche,liste_tot_fiches,22,FALSE)</f>
        <v>0</v>
      </c>
      <c r="B27" s="12">
        <f ca="1">VLOOKUP(consult_nom_fiche,liste_tot_fiches,42,FALSE)</f>
        <v>0</v>
      </c>
      <c r="C27" s="12">
        <f ca="1">VLOOKUP(consult_nom_fiche,liste_tot_fiches,62,FALSE)</f>
        <v>0</v>
      </c>
      <c r="D27" s="12">
        <f ca="1">VLOOKUP(consult_nom_fiche,liste_tot_fiches,82,FALSE)</f>
        <v>0</v>
      </c>
      <c r="E27" s="79">
        <f ca="1">VLOOKUP(consult_nom_fiche,liste_tot_fiches,102,FALSE)</f>
        <v>0</v>
      </c>
      <c r="F27" s="80">
        <f ca="1">VLOOKUP(consult_nom_fiche,liste_tot_fiches,123,FALSE)</f>
        <v>33</v>
      </c>
      <c r="G27" s="79">
        <f ca="1">VLOOKUP(consult_nom_fiche,liste_tot_fiches,142,FALSE)</f>
        <v>0</v>
      </c>
      <c r="H27" s="82">
        <f ca="1">VLOOKUP(consult_nom_fiche,liste_tot_fiches,162,FALSE)</f>
        <v>0</v>
      </c>
    </row>
    <row r="28" spans="1:8" x14ac:dyDescent="0.3">
      <c r="A28" s="40"/>
      <c r="B28" s="41" t="s">
        <v>134</v>
      </c>
      <c r="C28" s="42"/>
      <c r="D28" s="42"/>
      <c r="E28" s="42"/>
      <c r="F28" s="43"/>
      <c r="G28" s="44">
        <f ca="1">VLOOKUP(consult_nom_fiche,liste_tot_fiches,163,FALSE)</f>
        <v>0.15</v>
      </c>
      <c r="H28" s="86"/>
    </row>
    <row r="29" spans="1:8" x14ac:dyDescent="0.3">
      <c r="A29" s="40"/>
      <c r="B29" s="45" t="s">
        <v>135</v>
      </c>
      <c r="C29" s="42"/>
      <c r="D29" s="42"/>
      <c r="E29" s="42"/>
      <c r="F29" s="46"/>
      <c r="G29" s="44">
        <f ca="1">VLOOKUP(consult_nom_fiche,liste_tot_fiches,164,FALSE)</f>
        <v>0</v>
      </c>
      <c r="H29" s="87"/>
    </row>
    <row r="30" spans="1:8" x14ac:dyDescent="0.3">
      <c r="A30" s="40"/>
      <c r="B30" s="41" t="s">
        <v>182</v>
      </c>
      <c r="C30" s="42"/>
      <c r="D30" s="42"/>
      <c r="E30" s="42"/>
      <c r="F30" s="43"/>
      <c r="G30" s="44">
        <f ca="1">VLOOKUP(consult_nom_fiche,liste_tot_fiches,165,FALSE)</f>
        <v>0.2</v>
      </c>
      <c r="H30" s="87"/>
    </row>
    <row r="31" spans="1:8" x14ac:dyDescent="0.3">
      <c r="A31" s="40"/>
      <c r="B31" s="47" t="s">
        <v>136</v>
      </c>
      <c r="C31" s="48"/>
      <c r="D31" s="48"/>
      <c r="E31" s="49"/>
      <c r="F31" s="50"/>
      <c r="G31" s="51">
        <f ca="1">VLOOKUP(consult_nom_fiche,liste_tot_fiches,166,FALSE)</f>
        <v>48.050000000000004</v>
      </c>
      <c r="H31" s="87"/>
    </row>
    <row r="32" spans="1:8" x14ac:dyDescent="0.3">
      <c r="A32" s="40"/>
      <c r="B32" s="52" t="s">
        <v>137</v>
      </c>
      <c r="C32" s="48"/>
      <c r="D32" s="48"/>
      <c r="E32" s="49"/>
      <c r="F32" s="50"/>
      <c r="G32" s="51">
        <f ca="1">VLOOKUP(consult_nom_fiche,liste_tot_fiches,167,FALSE)</f>
        <v>4.8050000000000006</v>
      </c>
      <c r="H32" s="87"/>
    </row>
    <row r="33" spans="1:8" x14ac:dyDescent="0.3">
      <c r="A33" s="40"/>
      <c r="B33" s="53" t="s">
        <v>138</v>
      </c>
      <c r="C33" s="54"/>
      <c r="D33" s="54"/>
      <c r="E33" s="54"/>
      <c r="F33" s="55"/>
      <c r="G33" s="56">
        <f ca="1">VLOOKUP(consult_nom_fiche,liste_tot_fiches,168,FALSE)</f>
        <v>10</v>
      </c>
      <c r="H33" s="87"/>
    </row>
    <row r="34" spans="1:8" x14ac:dyDescent="0.3">
      <c r="A34" s="40"/>
      <c r="B34" s="52" t="s">
        <v>139</v>
      </c>
      <c r="C34" s="57"/>
      <c r="D34" s="57"/>
      <c r="E34" s="57"/>
      <c r="F34" s="58"/>
      <c r="G34" s="59">
        <f ca="1">VLOOKUP(consult_nom_fiche,liste_tot_fiches,169,FALSE)</f>
        <v>3.0000000000000004</v>
      </c>
      <c r="H34" s="87"/>
    </row>
    <row r="35" spans="1:8" ht="15" thickBot="1" x14ac:dyDescent="0.35">
      <c r="A35" s="40"/>
      <c r="B35" s="60" t="s">
        <v>183</v>
      </c>
      <c r="C35" s="61"/>
      <c r="D35" s="61"/>
      <c r="E35" s="61"/>
      <c r="F35" s="62"/>
      <c r="G35" s="63">
        <f ca="1">VLOOKUP(consult_nom_fiche,liste_tot_fiches,170,FALSE)</f>
        <v>0.3</v>
      </c>
      <c r="H35" s="88"/>
    </row>
    <row r="36" spans="1:8" x14ac:dyDescent="0.3">
      <c r="A36" s="40"/>
      <c r="B36" s="64"/>
      <c r="C36" s="65"/>
      <c r="D36" s="65"/>
      <c r="E36" s="66"/>
      <c r="F36" s="17"/>
      <c r="G36" s="67" t="s">
        <v>140</v>
      </c>
      <c r="H36" s="18">
        <f ca="1">VLOOKUP(consult_nom_fiche,liste_tot_fiches,173,FALSE)</f>
        <v>8.008333333333334E-2</v>
      </c>
    </row>
    <row r="37" spans="1:8" ht="15" thickBot="1" x14ac:dyDescent="0.35">
      <c r="A37" s="68" t="s">
        <v>184</v>
      </c>
      <c r="B37" s="19">
        <f ca="1">VLOOKUP(consult_nom_fiche,liste_tot_fiches,171,FALSE)</f>
        <v>60</v>
      </c>
      <c r="C37" s="69"/>
      <c r="D37" s="70"/>
      <c r="E37" s="71" t="s">
        <v>185</v>
      </c>
      <c r="F37" s="20">
        <f ca="1">VLOOKUP(consult_nom_fiche,liste_tot_fiches,172,FALSE)</f>
        <v>59.95</v>
      </c>
      <c r="G37" s="21" t="s">
        <v>141</v>
      </c>
      <c r="H37" s="22">
        <f ca="1">VLOOKUP(consult_nom_fiche,liste_tot_fiches,174,FALSE)</f>
        <v>0.13008333333333336</v>
      </c>
    </row>
    <row r="38" spans="1:8" ht="6" customHeight="1" x14ac:dyDescent="0.3"/>
  </sheetData>
  <mergeCells count="3">
    <mergeCell ref="A3:H3"/>
    <mergeCell ref="H28:H35"/>
    <mergeCell ref="B4:D4"/>
  </mergeCells>
  <conditionalFormatting sqref="H36">
    <cfRule type="expression" dxfId="3" priority="3">
      <formula>$H$36&gt;$G$35</formula>
    </cfRule>
    <cfRule type="expression" dxfId="2" priority="4">
      <formula>$H$36&lt;$G$35</formula>
    </cfRule>
  </conditionalFormatting>
  <conditionalFormatting sqref="H37">
    <cfRule type="expression" dxfId="1" priority="1">
      <formula>$H$37&gt;70</formula>
    </cfRule>
    <cfRule type="expression" dxfId="0" priority="2">
      <formula>$H$37&lt;70</formula>
    </cfRule>
  </conditionalFormatting>
  <dataValidations count="5">
    <dataValidation allowBlank="1" showInputMessage="1" showErrorMessage="1" promptTitle="ATTENTION !" prompt="70 % MAXIMIUM" sqref="H37"/>
    <dataValidation allowBlank="1" showInputMessage="1" showErrorMessage="1" promptTitle="ATTENTION !" prompt="30 % MAXIMIUM" sqref="H36"/>
    <dataValidation type="list" allowBlank="1" showInputMessage="1" showErrorMessage="1" promptTitle="INFO !" prompt="Durée exprimée en minutes" sqref="G33">
      <formula1>liste_temps</formula1>
    </dataValidation>
    <dataValidation type="decimal" allowBlank="1" showInputMessage="1" showErrorMessage="1" errorTitle="ATTENTION !" error="Le format de saisie est invalide" sqref="C28:D32">
      <formula1>1</formula1>
      <formula2>100</formula2>
    </dataValidation>
    <dataValidation type="list" allowBlank="1" showInputMessage="1" showErrorMessage="1" sqref="B4">
      <formula1>liste_simple_noms_fiches</formula1>
    </dataValidation>
  </dataValidations>
  <printOptions horizontalCentered="1" verticalCentered="1"/>
  <pageMargins left="0" right="0" top="0.15748031496062992" bottom="0.19685039370078741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>
                <anchor moveWithCells="1" sizeWithCells="1">
                  <from>
                    <xdr:col>0</xdr:col>
                    <xdr:colOff>106680</xdr:colOff>
                    <xdr:row>2</xdr:row>
                    <xdr:rowOff>114300</xdr:rowOff>
                  </from>
                  <to>
                    <xdr:col>0</xdr:col>
                    <xdr:colOff>1112520</xdr:colOff>
                    <xdr:row>2</xdr:row>
                    <xdr:rowOff>441960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POIREAU PATATES</vt:lpstr>
      <vt:lpstr>jambon beurre</vt:lpstr>
      <vt:lpstr>porc camamel</vt:lpstr>
      <vt:lpstr>Synthese</vt:lpstr>
      <vt:lpstr>liste1</vt:lpstr>
      <vt:lpstr>base_ft</vt:lpstr>
      <vt:lpstr>envoi_fiche</vt:lpstr>
      <vt:lpstr>envoi_fiche!consult_nom_fiche</vt:lpstr>
      <vt:lpstr>'jambon beurre'!consult_nom_fiche</vt:lpstr>
      <vt:lpstr>'POIREAU PATATES'!consult_nom_fiche</vt:lpstr>
      <vt:lpstr>'porc camamel'!consult_nom_fiche</vt:lpstr>
      <vt:lpstr>envoi_fiche!Zone_d_impression</vt:lpstr>
      <vt:lpstr>'jambon beurre'!Zone_d_impression</vt:lpstr>
      <vt:lpstr>'POIREAU PATATES'!Zone_d_impression</vt:lpstr>
      <vt:lpstr>'porc camamel'!Zone_d_impression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Philippe</cp:lastModifiedBy>
  <cp:lastPrinted>2017-07-04T10:00:35Z</cp:lastPrinted>
  <dcterms:created xsi:type="dcterms:W3CDTF">2006-09-16T00:00:00Z</dcterms:created>
  <dcterms:modified xsi:type="dcterms:W3CDTF">2017-07-07T16:09:34Z</dcterms:modified>
</cp:coreProperties>
</file>